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dosławKról\Downloads\arkusz_WPF_projekt_2027\"/>
    </mc:Choice>
  </mc:AlternateContent>
  <xr:revisionPtr revIDLastSave="0" documentId="13_ncr:1_{E3344931-7151-4BE7-97A3-60B3AE5EEB20}" xr6:coauthVersionLast="47" xr6:coauthVersionMax="47" xr10:uidLastSave="{00000000-0000-0000-0000-000000000000}"/>
  <bookViews>
    <workbookView xWindow="-120" yWindow="-120" windowWidth="29040" windowHeight="15720" tabRatio="500" activeTab="5" xr2:uid="{00000000-000D-0000-FFFF-FFFF00000000}"/>
  </bookViews>
  <sheets>
    <sheet name="start" sheetId="1" r:id="rId1"/>
    <sheet name="dotacje_majatkowe" sheetId="2" r:id="rId2"/>
    <sheet name="sprzedaz_mienia" sheetId="3" r:id="rId3"/>
    <sheet name="zobowiazania_splaty" sheetId="4" r:id="rId4"/>
    <sheet name="zrodla_pokrycia_deficytu" sheetId="5" r:id="rId5"/>
    <sheet name="dochody i wydatki unijne" sheetId="6" r:id="rId6"/>
    <sheet name="zobowiazania_inne" sheetId="7" r:id="rId7"/>
    <sheet name="wykonanie 2026" sheetId="8" r:id="rId8"/>
    <sheet name="wykonanie - pozycje WPF" sheetId="9" r:id="rId9"/>
    <sheet name="informacje_uzupelniajace" sheetId="10" r:id="rId10"/>
    <sheet name="lista" sheetId="11" state="hidden" r:id="rId11"/>
    <sheet name="Sheet1 (2)" sheetId="12" state="hidden" r:id="rId12"/>
  </sheets>
  <definedNames>
    <definedName name="_xlnm.Print_Area" localSheetId="7">'wykonanie 2026'!$A$1:$O$39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32" i="12" l="1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B3" i="12"/>
  <c r="B2" i="12"/>
  <c r="P1" i="10"/>
  <c r="A1" i="10"/>
  <c r="D52" i="9"/>
  <c r="D51" i="9"/>
  <c r="D47" i="9"/>
  <c r="D44" i="9"/>
  <c r="D42" i="9"/>
  <c r="D36" i="9"/>
  <c r="B3" i="9"/>
  <c r="A1" i="9"/>
  <c r="A39" i="8"/>
  <c r="F38" i="8"/>
  <c r="B38" i="8"/>
  <c r="F37" i="8"/>
  <c r="B37" i="8"/>
  <c r="F36" i="8"/>
  <c r="B36" i="8"/>
  <c r="F35" i="8"/>
  <c r="B35" i="8"/>
  <c r="F34" i="8"/>
  <c r="B34" i="8"/>
  <c r="F33" i="8"/>
  <c r="B33" i="8"/>
  <c r="F32" i="8"/>
  <c r="B32" i="8"/>
  <c r="B31" i="8"/>
  <c r="F29" i="8"/>
  <c r="B29" i="8"/>
  <c r="F28" i="8"/>
  <c r="B28" i="8"/>
  <c r="F27" i="8"/>
  <c r="B27" i="8"/>
  <c r="F26" i="8"/>
  <c r="B26" i="8"/>
  <c r="F25" i="8"/>
  <c r="B25" i="8"/>
  <c r="F24" i="8"/>
  <c r="B24" i="8"/>
  <c r="F23" i="8"/>
  <c r="B23" i="8"/>
  <c r="B22" i="8"/>
  <c r="F20" i="8"/>
  <c r="B20" i="8"/>
  <c r="F19" i="8"/>
  <c r="B19" i="8"/>
  <c r="F18" i="8"/>
  <c r="B18" i="8"/>
  <c r="F17" i="8"/>
  <c r="B17" i="8"/>
  <c r="F16" i="8"/>
  <c r="B16" i="8"/>
  <c r="F15" i="8"/>
  <c r="B15" i="8"/>
  <c r="F14" i="8"/>
  <c r="B14" i="8"/>
  <c r="B13" i="8"/>
  <c r="F11" i="8"/>
  <c r="B11" i="8"/>
  <c r="F10" i="8"/>
  <c r="B10" i="8"/>
  <c r="W9" i="8"/>
  <c r="F9" i="8"/>
  <c r="B9" i="8"/>
  <c r="F8" i="8"/>
  <c r="B8" i="8"/>
  <c r="F7" i="8"/>
  <c r="B7" i="8"/>
  <c r="F6" i="8"/>
  <c r="B6" i="8"/>
  <c r="F5" i="8"/>
  <c r="B5" i="8"/>
  <c r="P1" i="8"/>
  <c r="A1" i="8"/>
  <c r="V22" i="7"/>
  <c r="V21" i="7"/>
  <c r="V20" i="7"/>
  <c r="V16" i="7"/>
  <c r="V12" i="7"/>
  <c r="A1" i="7"/>
  <c r="A1" i="6"/>
  <c r="A20" i="5"/>
  <c r="C18" i="5"/>
  <c r="A1" i="5"/>
  <c r="E105" i="3"/>
  <c r="E81" i="3"/>
  <c r="E57" i="3"/>
  <c r="E33" i="3"/>
  <c r="H6" i="3"/>
  <c r="A1" i="3"/>
  <c r="G51" i="2"/>
  <c r="F51" i="2"/>
  <c r="E51" i="2"/>
  <c r="D51" i="2"/>
  <c r="I6" i="2"/>
  <c r="B1" i="2"/>
  <c r="A1" i="2"/>
  <c r="F31" i="1"/>
  <c r="F30" i="1"/>
  <c r="F29" i="1"/>
  <c r="F28" i="1"/>
  <c r="F27" i="1"/>
  <c r="H23" i="1"/>
  <c r="F23" i="1"/>
  <c r="K19" i="1"/>
  <c r="J19" i="1"/>
  <c r="I19" i="1"/>
  <c r="H19" i="1"/>
  <c r="F19" i="1"/>
  <c r="J18" i="1"/>
  <c r="I18" i="1"/>
  <c r="H18" i="1"/>
  <c r="F18" i="1"/>
  <c r="J17" i="1"/>
  <c r="I17" i="1"/>
  <c r="H17" i="1"/>
  <c r="F17" i="1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AC40" i="4"/>
  <c r="AB40" i="4"/>
  <c r="AA40" i="4"/>
  <c r="AC39" i="4"/>
  <c r="AB39" i="4"/>
  <c r="AA39" i="4"/>
  <c r="AC38" i="4"/>
  <c r="AB38" i="4"/>
  <c r="AA38" i="4"/>
  <c r="AC37" i="4"/>
  <c r="AB37" i="4"/>
  <c r="AA37" i="4"/>
  <c r="AC36" i="4"/>
  <c r="AB36" i="4"/>
  <c r="AA36" i="4"/>
  <c r="AC35" i="4"/>
  <c r="AB35" i="4"/>
  <c r="AA35" i="4"/>
  <c r="AC34" i="4"/>
  <c r="AB34" i="4"/>
  <c r="AA34" i="4"/>
  <c r="AC33" i="4"/>
  <c r="AB33" i="4"/>
  <c r="AA33" i="4"/>
  <c r="AA41" i="4" s="1"/>
  <c r="AC32" i="4"/>
  <c r="AB32" i="4"/>
  <c r="AB41" i="4" s="1"/>
  <c r="AA32" i="4"/>
  <c r="AC31" i="4"/>
  <c r="AB31" i="4"/>
  <c r="AA31" i="4"/>
  <c r="AC30" i="4"/>
  <c r="AB30" i="4"/>
  <c r="AA30" i="4"/>
  <c r="AC29" i="4"/>
  <c r="AB29" i="4"/>
  <c r="AA29" i="4"/>
  <c r="AC28" i="4"/>
  <c r="AB28" i="4"/>
  <c r="AA28" i="4"/>
  <c r="AC27" i="4"/>
  <c r="AB27" i="4"/>
  <c r="AA27" i="4"/>
  <c r="AC26" i="4"/>
  <c r="AB26" i="4"/>
  <c r="AA26" i="4"/>
  <c r="AC25" i="4"/>
  <c r="AB25" i="4"/>
  <c r="AA25" i="4"/>
  <c r="AC24" i="4"/>
  <c r="AB24" i="4"/>
  <c r="AA24" i="4"/>
  <c r="AC23" i="4"/>
  <c r="AB23" i="4"/>
  <c r="AA23" i="4"/>
  <c r="AC22" i="4"/>
  <c r="AB22" i="4"/>
  <c r="AA22" i="4"/>
  <c r="AC21" i="4"/>
  <c r="AB21" i="4"/>
  <c r="AA21" i="4"/>
  <c r="AC20" i="4"/>
  <c r="AB20" i="4"/>
  <c r="AA20" i="4"/>
  <c r="AC19" i="4"/>
  <c r="AB19" i="4"/>
  <c r="AA19" i="4"/>
  <c r="AC18" i="4"/>
  <c r="AB18" i="4"/>
  <c r="AA18" i="4"/>
  <c r="AC17" i="4"/>
  <c r="AB17" i="4"/>
  <c r="AA17" i="4"/>
  <c r="AC16" i="4"/>
  <c r="AB16" i="4"/>
  <c r="AA16" i="4"/>
  <c r="AC15" i="4"/>
  <c r="AB15" i="4"/>
  <c r="AA15" i="4"/>
  <c r="AC14" i="4"/>
  <c r="AB14" i="4"/>
  <c r="AA14" i="4"/>
  <c r="AC13" i="4"/>
  <c r="AB13" i="4"/>
  <c r="AA13" i="4"/>
  <c r="AC12" i="4"/>
  <c r="AB12" i="4"/>
  <c r="AA12" i="4"/>
  <c r="AC11" i="4"/>
  <c r="AB11" i="4"/>
  <c r="AA11" i="4"/>
  <c r="A1" i="4"/>
  <c r="D48" i="9" l="1"/>
  <c r="D55" i="9"/>
  <c r="D45" i="9"/>
  <c r="D43" i="9"/>
  <c r="D15" i="9"/>
  <c r="D54" i="9"/>
  <c r="D56" i="9"/>
  <c r="D46" i="9" s="1"/>
  <c r="D10" i="9"/>
  <c r="D8" i="9"/>
  <c r="D49" i="9"/>
  <c r="D53" i="9"/>
  <c r="D41" i="9"/>
  <c r="D40" i="9"/>
  <c r="D34" i="9"/>
  <c r="D31" i="9"/>
  <c r="D30" i="9" s="1"/>
  <c r="D28" i="9"/>
  <c r="D25" i="9"/>
  <c r="D23" i="9"/>
  <c r="D20" i="9"/>
  <c r="D16" i="9"/>
  <c r="D13" i="9"/>
  <c r="D12" i="9"/>
  <c r="D11" i="9" s="1"/>
  <c r="D9" i="9"/>
  <c r="D7" i="9"/>
  <c r="D50" i="9"/>
  <c r="D39" i="9"/>
  <c r="D38" i="9"/>
  <c r="D37" i="9"/>
  <c r="D32" i="9"/>
  <c r="D27" i="9"/>
  <c r="D26" i="9"/>
  <c r="D24" i="9"/>
  <c r="D22" i="9"/>
  <c r="D21" i="9"/>
  <c r="D17" i="9"/>
  <c r="F2" i="11"/>
  <c r="A3" i="1" s="1"/>
  <c r="F3" i="11"/>
  <c r="D6" i="9" l="1"/>
  <c r="D35" i="9"/>
  <c r="A3" i="5"/>
  <c r="A3" i="6"/>
  <c r="A3" i="7"/>
  <c r="A3" i="3"/>
  <c r="A3" i="2"/>
  <c r="A3" i="4"/>
  <c r="D14" i="9"/>
  <c r="D29" i="9"/>
  <c r="D19" i="9"/>
  <c r="D18" i="9" s="1"/>
  <c r="D5" i="9" l="1"/>
  <c r="D33" i="9" s="1"/>
</calcChain>
</file>

<file path=xl/sharedStrings.xml><?xml version="1.0" encoding="utf-8"?>
<sst xmlns="http://schemas.openxmlformats.org/spreadsheetml/2006/main" count="2912" uniqueCount="1362">
  <si>
    <t>ARKUSZ UZUPEŁNIAJĄCY DO WIELOLETNIEJ PROGNOZY FINANSOWEJ NA 2027 R.</t>
  </si>
  <si>
    <t>Dane z tego arkusza posłużą do przygotowania projektu WPF Państwa jednostki. Wypełniony plik prosimy załączyć przy wysyłce paczki danych (nie odsyłać odpowiedzią na e-mail) — dzięki temu wszystko znajdzie się w jednym komplecie. Na każdej zakładce znajdą Państwo: instrukcję „CO TU WYPEŁNIĆ”, pola kontrolne porównujące sumy z projektem budżetu oraz pole „UWAGI JST” na Państwa komentarze. W razie pytań prosimy o kontakt — chętnie pomożemy przed wysłaniem paczki danych.</t>
  </si>
  <si>
    <t>Nazwa JST</t>
  </si>
  <si>
    <t>Osoba do kontaktu</t>
  </si>
  <si>
    <t>Tel. kontaktowy</t>
  </si>
  <si>
    <t>E-mail do kontaktu</t>
  </si>
  <si>
    <t>LEGENDA</t>
  </si>
  <si>
    <t>Zakładki konieczne do uzupełnienia (kolor zakładki)</t>
  </si>
  <si>
    <t>Pola konieczne do uzupełnienia</t>
  </si>
  <si>
    <t>Zakładki do uzupełnienia, jeśli Państwa dotyczą (kolor zakładki)</t>
  </si>
  <si>
    <t>Pola do uzupełnienia, jeśli Państwa dotyczą</t>
  </si>
  <si>
    <t>Wskazówka: w tabeli „TABELE DO WYPEŁNIENIA” kliknij status zakładki, aby od razu do niej przejść.</t>
  </si>
  <si>
    <t>TABELE DO WYPEŁNIENIA</t>
  </si>
  <si>
    <t>Zakładka</t>
  </si>
  <si>
    <t>Co wypełnić</t>
  </si>
  <si>
    <t>Wymagalność</t>
  </si>
  <si>
    <t>Status</t>
  </si>
  <si>
    <t>Wiersze kompletne / wiersze z danymi</t>
  </si>
  <si>
    <t>Suma na 2027</t>
  </si>
  <si>
    <t>Suma razem</t>
  </si>
  <si>
    <t>Saldo zobowiązań na koniec 2026</t>
  </si>
  <si>
    <t>dotacje_majatkowe</t>
  </si>
  <si>
    <t>Przyznane i planowane dotacje majątkowe (2027 i lata kolejne) wraz z nazwą zadania i źródłem środków.</t>
  </si>
  <si>
    <t>konieczna</t>
  </si>
  <si>
    <t>—</t>
  </si>
  <si>
    <t>sprzedaz_mienia</t>
  </si>
  <si>
    <t>Planowana sprzedaż mienia — minimum na 2027 r., osobne tabele dla lat 2027–2030.</t>
  </si>
  <si>
    <t>zobowiazania_splaty</t>
  </si>
  <si>
    <t>Harmonogram spłat zaciągniętych kredytów, pożyczek i wyemitowanych obligacji — zgodnie z umowami.</t>
  </si>
  <si>
    <t>POKRYCIE DEFICYTU – DO UZGODNIENIA</t>
  </si>
  <si>
    <t>Kwota deficytu</t>
  </si>
  <si>
    <t>zrodla_pokrycia_deficytu</t>
  </si>
  <si>
    <t>Deficyt 2027 r. i źródła jego pokrycia zgodnie z projektem uchwały budżetowej; wolne środki i nadwyżka na lata kolejne.</t>
  </si>
  <si>
    <t>TABELE OPCJONALNE</t>
  </si>
  <si>
    <t>dochody i wydatki unijne</t>
  </si>
  <si>
    <t>Dochody i wydatki na zadania z udziałem środków unijnych w latach 2028+ (2027 wynika z projektu budżetu).</t>
  </si>
  <si>
    <t>jeśli dotyczy</t>
  </si>
  <si>
    <t>zobowiazania_inne</t>
  </si>
  <si>
    <t>Poręczenia i gwarancje, spłaty zobowiązań związku współtworzonego oraz zobowiązania zaliczane do tytułu dłużnego.</t>
  </si>
  <si>
    <t>wykonanie 2026</t>
  </si>
  <si>
    <t>Przewidywane wykonanie budżetu 2026 r. (dochody / wydatki / przychody / rozchody wg paragrafów) — uzupełnij, jeśli różni się od planu.</t>
  </si>
  <si>
    <t>informacje_uzupelniajace</t>
  </si>
  <si>
    <t>Spodziewane dochody/wydatki w latach prognozy, nigdzie indziej nieujęte (np. „nadprogramowy” podatek od nieruchomości) — uzupełnij, jeśli dotyczy.</t>
  </si>
  <si>
    <t>wykonanie - pozycje WPF</t>
  </si>
  <si>
    <t>Automatyczne podsumowanie powyższych dwóch zakładek w układzie WPF — arkusz liczy się sam, nie wymaga wypełniania.</t>
  </si>
  <si>
    <t>DOTACJE MAJĄTKOWE — PRZYZNANE I PLANOWANE</t>
  </si>
  <si>
    <t>CO TU WYPEŁNIĆ:</t>
  </si>
  <si>
    <t>KONTROLA Z PROJEKTEM BUDŻETU</t>
  </si>
  <si>
    <t>•  Prosimy wpisać wartości dotacji majątkowych przyznanych Państwa jednostce wraz z nazwą zadania, na które są przeznaczone, oraz funduszem/programem, z którego środki pochodzą (np. Polski Ład, RFRD, PROW).</t>
  </si>
  <si>
    <t>Dotacje majątkowe w budżecie 2027 r. (wpisz kwotę):</t>
  </si>
  <si>
    <t>•  Skąd wziąć dane: projekt budżetu na 2027 r. (dochody majątkowe, § 6xx) oraz — jeśli są już zawarte — umowy/promesy o dofinansowanie dla lat 2028–2030. Prosimy wpisać planowaną dotację także wtedy, gdy umowa lub promesa nie została jeszcze podpisana.</t>
  </si>
  <si>
    <t>•  Wartości dla lat 2027 i kolejnych zostaną wprowadzone do WPF. Jedno zadanie = jeden wiersz (jeśli zadanie obejmuje kilka paragrafów, prosimy podać łączną kwotę).</t>
  </si>
  <si>
    <t>Suma kolumny „2027” w tabeli musi być zgodna z tą kwotą.</t>
  </si>
  <si>
    <t>➜ NAJPIERW ODPOWIEDZ: Czy jednostka planuje dotacje majątkowe w latach 2027–2030?  Wybierz TAK lub NIE z listy →</t>
  </si>
  <si>
    <t>L.p.</t>
  </si>
  <si>
    <t>Nazwa zadania</t>
  </si>
  <si>
    <t>Fundusz/Program (np. Polski Ład / RFRD / PROW)</t>
  </si>
  <si>
    <t>Przyznane w budżecie 2027</t>
  </si>
  <si>
    <t>Planowane na 2028</t>
  </si>
  <si>
    <t>Planowane na 2029</t>
  </si>
  <si>
    <t>Planowane na 2030</t>
  </si>
  <si>
    <t>SUMA</t>
  </si>
  <si>
    <t>UWAGI JST (opcjonalnie — wątpliwości lub dodatkowe informacje):</t>
  </si>
  <si>
    <t>SPRZEDAŻ MIENIA — PLAN NA LATA 2027–2030</t>
  </si>
  <si>
    <t>•  Prosimy uzupełnić dane o planowanej sprzedaży mienia — minimum na 2027 r. Dla każdego roku przygotowana jest osobna tabela poniżej.</t>
  </si>
  <si>
    <t>Dochody ze sprzedaży mienia w budżecie 2027 r. (wpisz kwotę):</t>
  </si>
  <si>
    <t>•  Skąd wziąć dane: wykaz nieruchomości przeznaczonych do zbycia, operaty szacunkowe lub wyceny własne; kwoty muszą być spójne z projektem budżetu na 2027 r.</t>
  </si>
  <si>
    <t>•  W kolumnie „Podstawa wyceny” prosimy wybrać wartość z listy rozwijanej (operat szacunkowy / wycena własna).</t>
  </si>
  <si>
    <t>Suma tabeli 2027 musi być zgodna z tą kwotą.</t>
  </si>
  <si>
    <t>•  Wpływy z odszkodowań za nieruchomości przejęte pod inwestycje celu publicznego (§ 0770/0970 i podobne) można ująć jako osobny wiersz z opisem w kolumnie „Położenie nieruchomości”.</t>
  </si>
  <si>
    <t>➜ NAJPIERW ODPOWIEDZ: Czy jednostka planuje sprzedaż mienia w latach 2027–2030?  Wybierz TAK lub NIE z listy →</t>
  </si>
  <si>
    <t>Położenie nieruchomości</t>
  </si>
  <si>
    <t>Nr działki i obręb</t>
  </si>
  <si>
    <t>Powierzchnia [ha]</t>
  </si>
  <si>
    <t>Wartość netto</t>
  </si>
  <si>
    <t>Planowany dochód</t>
  </si>
  <si>
    <t>Podstawa wyceny</t>
  </si>
  <si>
    <t>Suma:</t>
  </si>
  <si>
    <t>x</t>
  </si>
  <si>
    <t>HARMONOGRAM SPŁAT ZACIĄGNIĘTYCH ZOBOWIĄZAŃ</t>
  </si>
  <si>
    <t>•  Prosimy uzupełnić tylko te zobowiązania, których dane różnią się od aktualnego WPF: harmonogram spłat zmienił się względem obowiązującego WPF, planowany wcześniej kredyt/pożyczka/obligacje nie zostały (lub nie zostaną) zaciągnięte, albo w projekcie budżetu na 2027 r. pojawiło się nowe zobowiązanie, którego nie było w dotychczasowym WPF. Jeśli harmonogram jest zgodny z aktualnym WPF — nie trzeba go tu ponownie wpisywać.</t>
  </si>
  <si>
    <t>•  Alternatywnie — prosimy dosłać własną tabelę o szczegółowości nie mniejszej niż zaproponowana w niniejszym arkuszu.</t>
  </si>
  <si>
    <t>•  Kolumnę „2026*” wypełniamy tylko, jeśli w stosunku do ostatniej zmiany WPF w 2026 r. zmieniła się wysokość spłat.</t>
  </si>
  <si>
    <t>•  Kolumna „Kontrola” sprawdza, czy suma spłat 2027–2046 równa się saldu na 31.12.2026 r. Kolumny „Suma spłat” i „Różnica” pokazują, o ile kwoty się rozjeżdżają.</t>
  </si>
  <si>
    <t>➜ NAJPIERW ODPOWIEDZ: Czy dane o zobowiązaniach różnią się od aktualnej WPF?  Wybierz TAK lub NIE z listy →</t>
  </si>
  <si>
    <t>Instytucja udzielająca finansowania</t>
  </si>
  <si>
    <t>Typ umowy</t>
  </si>
  <si>
    <t>WIBOR</t>
  </si>
  <si>
    <t>Marża</t>
  </si>
  <si>
    <t>2026*</t>
  </si>
  <si>
    <t>Saldo na dzień 31.12.2026 r.</t>
  </si>
  <si>
    <t>Suma spłat 2027–2046</t>
  </si>
  <si>
    <t>Różnica: saldo − suma spłat</t>
  </si>
  <si>
    <t>Kontrola</t>
  </si>
  <si>
    <t>RAZEM</t>
  </si>
  <si>
    <t>DEFICYT BUDŻETU 2027 I ŹRÓDŁA JEGO POKRYCIA</t>
  </si>
  <si>
    <t>•  Skąd wziąć dane: z projektu uchwały budżetowej na 2027 r. — z zapisu określającego kwotę deficytu i źródła jego pokrycia. Nie przepisuj wszystkich przychodów budżetu.</t>
  </si>
  <si>
    <t>•  Najpierw prosimy odpowiedzieć na pytanie o deficyt. Tabelę źródeł wypełniamy tylko przy odpowiedzi „TAK”.</t>
  </si>
  <si>
    <t>•  Suma źródeł pokrycia musi być równa kwocie deficytu — kontrola poniżej tabeli sprawdzi to automatycznie. Wiersz „Razem źródła pokrycia deficytu” podświetli się na czerwono/zielono zależnie od zgodności z kwotą deficytu.</t>
  </si>
  <si>
    <t>➜ NAJPIERW ODPOWIEDZ: Czy w projekcie budżetu na 2027 r. występuje deficyt?  Wybierz TAK lub NIE z listy →</t>
  </si>
  <si>
    <t>Deficyt budżetu w 2027 r. (kwota z projektu uchwały budżetowej):</t>
  </si>
  <si>
    <t>Źródła pokrycia deficytu</t>
  </si>
  <si>
    <t>Kwota</t>
  </si>
  <si>
    <t>Kredyty, pożyczki, emisja papierów wartościowych</t>
  </si>
  <si>
    <t>Nadwyżka budżetowa z lat ubiegłych</t>
  </si>
  <si>
    <t>Wolne środki, o których mowa w art. 217 ust. 2 pkt 6 ustawy</t>
  </si>
  <si>
    <t>Spłaty udzielonych pożyczek w latach ubiegłych</t>
  </si>
  <si>
    <t>Inne przychody niezwiązane z zaciągnięciem długu</t>
  </si>
  <si>
    <t>Razem źródła pokrycia deficytu</t>
  </si>
  <si>
    <t>Wolne środki możliwe do zaangażowania po roku projektowym (2028 i dalej):</t>
  </si>
  <si>
    <t>Wysokość wolnych środków wynikająca z rozliczenia budżetów w poprzednich latach. Chodzi o określenie środków, które mogą posłużyć ewentualnemu zbilansowaniu budżetów w okresie prognozy.</t>
  </si>
  <si>
    <t>Nadwyżka budżetowa możliwa do zaangażowania po roku projektowym (2028 i dalej):</t>
  </si>
  <si>
    <t>Wysokość nadwyżki budżetowej wynikająca z rozliczenia budżetów w poprzednich latach.</t>
  </si>
  <si>
    <t>DOCHODY I WYDATKI NA ZADANIA Z UDZIAŁEM ŚRODKÓW UNIJNYCH (LATA 2028+)</t>
  </si>
  <si>
    <t>•  Uzupełniamy, jeśli dotyczy. Tabela zaczyna się od 2028 r., ponieważ wartości dla 2027 r. wynikają z projektu budżetu.</t>
  </si>
  <si>
    <t>•  Krótkie nazwy pozycji odpowiadają wierszom WPF (9.1–9.4.1.1); pełne definicje z klasyfikacją paragrafów znajdują się w kolumnie „Definicja”.</t>
  </si>
  <si>
    <t>•  Pozycja nadrzędna (np. 9.1) powinna być ≥ od podrzędnej (9.1.1, 9.1.1.1 itd.) — komórka podrzędna podświetli się na czerwono, jeśli kwota jest większa niż w wierszu nadrzędnym.</t>
  </si>
  <si>
    <t>•  Jeśli występuje konieczność dodania lat po 2031 r. — prosimy o informację w polu UWAGI JST.</t>
  </si>
  <si>
    <t>Wyszczególnienie</t>
  </si>
  <si>
    <t>Definicja (klasyfikacja paragrafów)</t>
  </si>
  <si>
    <t>Dochody bieżące na zadania z udziałem środków unijnych (poz. 9.1)</t>
  </si>
  <si>
    <t xml:space="preserve">   w tym: poz. 9.1.1</t>
  </si>
  <si>
    <t>Dochody budżetowe klasyfikowane w paragrafach wymienionych w pozycji 1.1.4 — w połączeniu z czwartą cyfrą 1, 2, 5, 6, 7, 8, 9.</t>
  </si>
  <si>
    <t xml:space="preserve">   w tym: poz. 9.1.1.1</t>
  </si>
  <si>
    <t>Dochody budżetowe klasyfikowane w paragrafach wymienionych w pozycji 1.1.4 — w połączeniu z czwartą cyfrą 1, 5, 7, 8.</t>
  </si>
  <si>
    <t>Dochody majątkowe na zadania z udziałem środków unijnych (poz. 9.2)</t>
  </si>
  <si>
    <t xml:space="preserve">   w tym: poz. 9.2.1</t>
  </si>
  <si>
    <t xml:space="preserve">   w tym: poz. 9.2.1.1</t>
  </si>
  <si>
    <t>Wydatki bieżące na programy z udziałem środków, o których mowa w art. 5 ust. 1 pkt 2 i 3 ustawy (poz. 9.3 i 9.3.1)</t>
  </si>
  <si>
    <t xml:space="preserve">   w tym: finansowane środkami z art. 5 ust. 1 pkt 2 ustawy (poz. 9.3.1.1)</t>
  </si>
  <si>
    <t>Wydatki majątkowe na programy z udziałem środków, o których mowa w art. 5 ust. 1 pkt 2 i 3 ustawy (poz. 9.4 i 9.4.1)</t>
  </si>
  <si>
    <t xml:space="preserve">   w tym: finansowane środkami z art. 5 ust. 1 pkt 2 ustawy (poz. 9.4.1.1)</t>
  </si>
  <si>
    <t>POZOSTAŁE ZOBOWIĄZANIA — PORĘCZENIA, ZWIĄZKI, TYTUŁ DŁUŻNY</t>
  </si>
  <si>
    <t>•  Uzupełniamy, jeśli dotyczy. Trzy tabele poniżej dotyczą trzech różnych kategorii zobowiązań.</t>
  </si>
  <si>
    <t>•  Tabela 1 — potencjalne wypłaty z tytułu udzielonych poręczeń i gwarancji w poszczególnych latach.</t>
  </si>
  <si>
    <t>•  Tabela 2 — spłaty zobowiązań związku (np. międzygminnego), którego jednostka jest współtwórcą, przypadające na jednostkę.</t>
  </si>
  <si>
    <t>•  Tabela 3 — spłaty zobowiązań zaliczanych do tytułu dłużnego (np. leasing zwrotny, umowy nienazwane o terminie zapłaty dłuższym niż rok, wykup wierzytelności) — z wyodrębnieniem zobowiązań zaciągniętych po 1 stycznia 2019 r. oraz spłat w formie wydatku bieżącego.</t>
  </si>
  <si>
    <t>•  Jeśli występuje konieczność dodania lat po 2046 r. — prosimy o informację w polu UWAGI JST.</t>
  </si>
  <si>
    <t>TABELA 1. Poręczenia i gwarancje</t>
  </si>
  <si>
    <t>Suma</t>
  </si>
  <si>
    <t>Poręczenia i gwarancje</t>
  </si>
  <si>
    <t>TABELA 2. Spłaty zobowiązań związku współtworzonego</t>
  </si>
  <si>
    <t>Spłaty zobowiązań związku współtworzonego</t>
  </si>
  <si>
    <t>TABELA 3. Zobowiązania zaliczane do tytułu dłużnego</t>
  </si>
  <si>
    <t>Spłata zobowiązań zaliczanych do tytułu dłużnego, w tym:</t>
  </si>
  <si>
    <t>zobowiązań zaciągniętych po 1 stycznia 2019 r., w tym:</t>
  </si>
  <si>
    <t>dokonywana w formie wydatku bieżącego</t>
  </si>
  <si>
    <t>Uwaga: Prosimy o uzupełnienie informacji (jeżeli dotyczy) w zakresie przewidywanego wykonania poszczególnych kategorii budżetu w 2026 roku (szczególne znaczenie będą miały informacje w zakresie nadwykonań po stronie dochodów bieżących lub oszczędności w zakresie wydatków bieżących. Uzupełniamy, jeśli dotyczy. Poniżej prezentujemy przykładowo uzupełnioną tabelę (paragraf wybierz z rozwijanej listy)</t>
  </si>
  <si>
    <t>DOCHODY 2026 - PRZEWIDYWANE WYKONANIE</t>
  </si>
  <si>
    <t xml:space="preserve">Pozycja w budżecie </t>
  </si>
  <si>
    <t>Aktualny plan budżetu</t>
  </si>
  <si>
    <t>Przewidywane wykonanie</t>
  </si>
  <si>
    <t>Różnica</t>
  </si>
  <si>
    <t>Uzasadnienie / opis</t>
  </si>
  <si>
    <t>WYDATKI 2026 - PRZEWIDYWANE WYKONANIE</t>
  </si>
  <si>
    <t>Paragraf z listy</t>
  </si>
  <si>
    <t>Przewidujemy niższe wykonanie w tym roku, plan na 2026 r. nie został jeszcze zaktualizowany</t>
  </si>
  <si>
    <t>PRZYCHODY 2026 - PRZEWIDYWANE WYKONANIE</t>
  </si>
  <si>
    <t>ROZCHODY 2026 - PRZEWIDYWANE WYKONANIE</t>
  </si>
  <si>
    <t>Lp.</t>
  </si>
  <si>
    <t xml:space="preserve">korekta przewidywanego wykonania </t>
  </si>
  <si>
    <t>Uzasadnienie</t>
  </si>
  <si>
    <t>1</t>
  </si>
  <si>
    <t>Dochody ogółem</t>
  </si>
  <si>
    <t>1.1</t>
  </si>
  <si>
    <t>Dochody bieżące, z tego:</t>
  </si>
  <si>
    <t>1.1.1</t>
  </si>
  <si>
    <t>dochody z tytułu udziału we wpływach z podatku dochodowego od osób fizycznych</t>
  </si>
  <si>
    <t>DbPIT</t>
  </si>
  <si>
    <t>1.1.2</t>
  </si>
  <si>
    <t>dochody z tytułu udziału we wpływach z podatku dochodowego od osób prawnych</t>
  </si>
  <si>
    <t>DbCIT</t>
  </si>
  <si>
    <t>1.1.3</t>
  </si>
  <si>
    <t>z subwencji ogólnej</t>
  </si>
  <si>
    <t>Dbso</t>
  </si>
  <si>
    <t>1.1.4</t>
  </si>
  <si>
    <t>z tytułu dotacji i środków przeznaczonych na cele bieżące</t>
  </si>
  <si>
    <t>Dbdot</t>
  </si>
  <si>
    <t>1.1.5</t>
  </si>
  <si>
    <t>pozostałe dochody bieżące, w tym:</t>
  </si>
  <si>
    <t>Dbpoz</t>
  </si>
  <si>
    <t>1.1.5.1</t>
  </si>
  <si>
    <t>z podatku od nieruchomości</t>
  </si>
  <si>
    <t>DbPodNier</t>
  </si>
  <si>
    <t>1.1.x</t>
  </si>
  <si>
    <t>Inne</t>
  </si>
  <si>
    <t>1.2</t>
  </si>
  <si>
    <t>Dochody majątkowe, w tym:</t>
  </si>
  <si>
    <t>1.2.1</t>
  </si>
  <si>
    <t>ze sprzedaży majątku</t>
  </si>
  <si>
    <t>Sm</t>
  </si>
  <si>
    <t>1.2.2</t>
  </si>
  <si>
    <t>z tytułu dotacji oraz środków przeznaczonych na inwestycje</t>
  </si>
  <si>
    <t>DmDot</t>
  </si>
  <si>
    <t>1.2.x</t>
  </si>
  <si>
    <t>Dmpoz</t>
  </si>
  <si>
    <t>2</t>
  </si>
  <si>
    <t>Wydatki ogółem</t>
  </si>
  <si>
    <t>2.1</t>
  </si>
  <si>
    <t>Wydatki bieżące, w tym:</t>
  </si>
  <si>
    <t>2.1.1</t>
  </si>
  <si>
    <t>na wynagrodzenia i składki od nich naliczane</t>
  </si>
  <si>
    <t>WbWIP</t>
  </si>
  <si>
    <t>2.1.2</t>
  </si>
  <si>
    <t>z tytułu poręczeń i gwarancji, w tym:</t>
  </si>
  <si>
    <t>WbPIG</t>
  </si>
  <si>
    <t>2.1.2.1</t>
  </si>
  <si>
    <t>gwarancje i poręczenia podlegające wyłączeniu z limitu spłaty zobowiązań, o którym mowa w art. 243 ustawy</t>
  </si>
  <si>
    <t>2.1.3</t>
  </si>
  <si>
    <t>wydatki na obsługę długu, w tym:</t>
  </si>
  <si>
    <t>Wbobs</t>
  </si>
  <si>
    <t>2.1.3.x</t>
  </si>
  <si>
    <t>odsetki i dyskonto</t>
  </si>
  <si>
    <t>2.1.3.1</t>
  </si>
  <si>
    <t>odsetki i dyskonto podlegające wyłączeniu z limitu spłaty zobowiązań, o którym mowa w art. 243 ustawy, w terminie nie dłuższym niż 90 dni po zakończeniu programu, projektu lub zadania i otrzymaniu refundacji z tych środków (bez odsetek i dyskonta od zobowiązań na wkład krajowy)</t>
  </si>
  <si>
    <t>2.1.3.2</t>
  </si>
  <si>
    <t>odsetki i dyskonto podlegające wyłączeniu z limitu spłaty zobowiązań, o którym mowa w art. 243 ustawy, z tytułu zobowiązań zaciągniętych na wkład krajowy</t>
  </si>
  <si>
    <t>2.1.3.3</t>
  </si>
  <si>
    <t>pozostałe odsetki i dyskonto podlegające wyłączeniu z limitu spłaty zobowiązań, o którym mowa w art. 243 ustawy</t>
  </si>
  <si>
    <t>2.1.x</t>
  </si>
  <si>
    <t>Wbpoz</t>
  </si>
  <si>
    <t>2.2</t>
  </si>
  <si>
    <t>Wydatki majątkowe, w tym:</t>
  </si>
  <si>
    <t>2.2.1</t>
  </si>
  <si>
    <t>Inwestycje i zakupy inwestycyjne, o których mowa w art. 236 ust. 4 pkt 1 ustawy, w tym:</t>
  </si>
  <si>
    <t>Wminw</t>
  </si>
  <si>
    <t>2.2.1.1</t>
  </si>
  <si>
    <t>wydatki o charakterze dotacyjnym na inwestycje i zakupy inwestycyjne</t>
  </si>
  <si>
    <t>Wmdot</t>
  </si>
  <si>
    <t>2.2.x</t>
  </si>
  <si>
    <t>Wmpoz</t>
  </si>
  <si>
    <t>3</t>
  </si>
  <si>
    <t>Wynik budżetu</t>
  </si>
  <si>
    <t>3.1</t>
  </si>
  <si>
    <t>Kwota prognozowanej nadwyżki budżetu przeznaczana na spłatę kredytów, pożyczek i wykup papierów wartościowych</t>
  </si>
  <si>
    <t>4</t>
  </si>
  <si>
    <t>Przychody budżetu</t>
  </si>
  <si>
    <t>4.1</t>
  </si>
  <si>
    <t>Kredyty, pożyczki, emisja papierów wartościowych, w tym:</t>
  </si>
  <si>
    <t>Ptransze</t>
  </si>
  <si>
    <t>4.1.1</t>
  </si>
  <si>
    <t>na pokrycie deficytu budżetu</t>
  </si>
  <si>
    <t>4.2</t>
  </si>
  <si>
    <t>Nadwyżka budżetowa z lat ubiegłych, w tym:</t>
  </si>
  <si>
    <t>PNad</t>
  </si>
  <si>
    <t>4.2.1</t>
  </si>
  <si>
    <t>4.3</t>
  </si>
  <si>
    <t>Wolne środki, o których mowa w art. 217 ust. 2 pkt 6 ustawy, w tym:</t>
  </si>
  <si>
    <t>Pws</t>
  </si>
  <si>
    <t>4.3.1</t>
  </si>
  <si>
    <t>4.4</t>
  </si>
  <si>
    <t>Spłaty udzielonych pożyczek w latach ubiegłych, w tym:</t>
  </si>
  <si>
    <t>Ppoz</t>
  </si>
  <si>
    <t>4.4.1</t>
  </si>
  <si>
    <t>4.5</t>
  </si>
  <si>
    <t>Inne przychody niezwiązane z zaciągnięciem długu, w tym:</t>
  </si>
  <si>
    <t>Pinne</t>
  </si>
  <si>
    <t>4.5.1</t>
  </si>
  <si>
    <t>5</t>
  </si>
  <si>
    <t>Rozchody budżetu</t>
  </si>
  <si>
    <t>5.1</t>
  </si>
  <si>
    <t>Spłaty rat kapitałowych kredytów i pożyczek oraz wykup papierów wartościowych, w tym:</t>
  </si>
  <si>
    <t>Rraty</t>
  </si>
  <si>
    <t>5.1.1</t>
  </si>
  <si>
    <t>łączna kwota przypadających na dany rok kwot ustawowych wyłączeń z limitu spłaty zobowiązań, w tym:</t>
  </si>
  <si>
    <t>5.1.1.1</t>
  </si>
  <si>
    <t>kwota przypadających na dany rok kwot wyłączeń określonych w art. 243 ust. 3 ustawy</t>
  </si>
  <si>
    <t>5.1.1.2</t>
  </si>
  <si>
    <t>kwota przypadających na dany rok kwot wyłączeń określonych w art. 243 ust. 3a ustawy</t>
  </si>
  <si>
    <t>5.1.1.3</t>
  </si>
  <si>
    <t>kwota wyłączeń z tytułu wcześniejszej spłaty zobowiązań, określonych w art. 243 ust. 3b ustawy, z tego:</t>
  </si>
  <si>
    <t>5.1.1.3.1</t>
  </si>
  <si>
    <t>środkami nowego zobowiązania</t>
  </si>
  <si>
    <t>5.1.1.3.2</t>
  </si>
  <si>
    <t>wolnymi środkami, o których mowa w art. 217 ust. 2 pkt 6 ustawy</t>
  </si>
  <si>
    <t>5.1.1.3.3</t>
  </si>
  <si>
    <t>innymi środkami</t>
  </si>
  <si>
    <t>5.1.1.4</t>
  </si>
  <si>
    <t>kwota przypadających na dany rok kwot pozostałych ustawowych wyłączeń z limitu spłaty zobowiązań</t>
  </si>
  <si>
    <t>5.2</t>
  </si>
  <si>
    <t>Inne rozchody, niezwiązane ze spłatą długu</t>
  </si>
  <si>
    <t>Rinne</t>
  </si>
  <si>
    <t>DOCHODY</t>
  </si>
  <si>
    <t>Uwaga: Prosimy o uzupełnienie informacji (jeżeli dotyczy) w zakresie przewidywanych w okresie prognozy działań lub zdarzeń, mających na celu uzyskanie dodatkowych wpływów lub ograniczających wydatki bieżące (wykraczających poza zakres zwykłej prognozy).</t>
  </si>
  <si>
    <t>Nazwa działania</t>
  </si>
  <si>
    <t>Rok, w którym przewiduje się uzyskać efekt finansowy</t>
  </si>
  <si>
    <t>Wartość przewidywanego efektu finansowego</t>
  </si>
  <si>
    <t>WYDATKI</t>
  </si>
  <si>
    <t>pomocnicze — baner</t>
  </si>
  <si>
    <t>TAK</t>
  </si>
  <si>
    <t>kredyt</t>
  </si>
  <si>
    <t>operat szacunkowy</t>
  </si>
  <si>
    <t>1M</t>
  </si>
  <si>
    <t>NIE</t>
  </si>
  <si>
    <t>pożyczka</t>
  </si>
  <si>
    <t>wycena własna</t>
  </si>
  <si>
    <t>3M</t>
  </si>
  <si>
    <t>obligacje</t>
  </si>
  <si>
    <t>6M</t>
  </si>
  <si>
    <t>1R</t>
  </si>
  <si>
    <t>Inna</t>
  </si>
  <si>
    <t>Paragraf</t>
  </si>
  <si>
    <t>P4</t>
  </si>
  <si>
    <t>Symbol §</t>
  </si>
  <si>
    <t>D</t>
  </si>
  <si>
    <t>W</t>
  </si>
  <si>
    <t>P</t>
  </si>
  <si>
    <t>R</t>
  </si>
  <si>
    <t>001D</t>
  </si>
  <si>
    <t>DBPIT</t>
  </si>
  <si>
    <t>001</t>
  </si>
  <si>
    <t>200</t>
  </si>
  <si>
    <t>901</t>
  </si>
  <si>
    <t>961</t>
  </si>
  <si>
    <t>002D</t>
  </si>
  <si>
    <t>DBCIT</t>
  </si>
  <si>
    <t>002</t>
  </si>
  <si>
    <t>201</t>
  </si>
  <si>
    <t>902</t>
  </si>
  <si>
    <t>962</t>
  </si>
  <si>
    <t>003D</t>
  </si>
  <si>
    <t>DBpoz</t>
  </si>
  <si>
    <t>003</t>
  </si>
  <si>
    <t>202</t>
  </si>
  <si>
    <t>903</t>
  </si>
  <si>
    <t>963</t>
  </si>
  <si>
    <t>004D</t>
  </si>
  <si>
    <t>004</t>
  </si>
  <si>
    <t>203</t>
  </si>
  <si>
    <t>904</t>
  </si>
  <si>
    <t>964</t>
  </si>
  <si>
    <t>005D</t>
  </si>
  <si>
    <t>005</t>
  </si>
  <si>
    <t>204</t>
  </si>
  <si>
    <t>905</t>
  </si>
  <si>
    <t>965</t>
  </si>
  <si>
    <t>006D</t>
  </si>
  <si>
    <t>006</t>
  </si>
  <si>
    <t>205</t>
  </si>
  <si>
    <t>906</t>
  </si>
  <si>
    <t>971</t>
  </si>
  <si>
    <t>007D</t>
  </si>
  <si>
    <t>007</t>
  </si>
  <si>
    <t>206</t>
  </si>
  <si>
    <t>907</t>
  </si>
  <si>
    <t>976</t>
  </si>
  <si>
    <t>008D</t>
  </si>
  <si>
    <t>008</t>
  </si>
  <si>
    <t>207</t>
  </si>
  <si>
    <t>911</t>
  </si>
  <si>
    <t>982</t>
  </si>
  <si>
    <t>009D</t>
  </si>
  <si>
    <t>009</t>
  </si>
  <si>
    <t>208</t>
  </si>
  <si>
    <t>916</t>
  </si>
  <si>
    <t>991</t>
  </si>
  <si>
    <t>011D</t>
  </si>
  <si>
    <t>011</t>
  </si>
  <si>
    <t>209</t>
  </si>
  <si>
    <t>931</t>
  </si>
  <si>
    <t>992</t>
  </si>
  <si>
    <t>012D</t>
  </si>
  <si>
    <t>012</t>
  </si>
  <si>
    <t>210</t>
  </si>
  <si>
    <t>941</t>
  </si>
  <si>
    <t>993</t>
  </si>
  <si>
    <t>013D</t>
  </si>
  <si>
    <t>013</t>
  </si>
  <si>
    <t>211</t>
  </si>
  <si>
    <t>942</t>
  </si>
  <si>
    <t>994</t>
  </si>
  <si>
    <t>014D</t>
  </si>
  <si>
    <t>014</t>
  </si>
  <si>
    <t>212</t>
  </si>
  <si>
    <t>943</t>
  </si>
  <si>
    <t>995</t>
  </si>
  <si>
    <t>015D</t>
  </si>
  <si>
    <t>015</t>
  </si>
  <si>
    <t>213</t>
  </si>
  <si>
    <t>944</t>
  </si>
  <si>
    <t>996</t>
  </si>
  <si>
    <t>016D</t>
  </si>
  <si>
    <t>016</t>
  </si>
  <si>
    <t>214</t>
  </si>
  <si>
    <t>950</t>
  </si>
  <si>
    <t>017D</t>
  </si>
  <si>
    <t>017</t>
  </si>
  <si>
    <t>216</t>
  </si>
  <si>
    <t>951</t>
  </si>
  <si>
    <t>018D</t>
  </si>
  <si>
    <t>018</t>
  </si>
  <si>
    <t>217</t>
  </si>
  <si>
    <t>952</t>
  </si>
  <si>
    <t>019D</t>
  </si>
  <si>
    <t>019</t>
  </si>
  <si>
    <t>218</t>
  </si>
  <si>
    <t>953</t>
  </si>
  <si>
    <t>020D</t>
  </si>
  <si>
    <t>020</t>
  </si>
  <si>
    <t>219</t>
  </si>
  <si>
    <t>955</t>
  </si>
  <si>
    <t>021D</t>
  </si>
  <si>
    <t>021</t>
  </si>
  <si>
    <t>220</t>
  </si>
  <si>
    <t>956</t>
  </si>
  <si>
    <t>023D</t>
  </si>
  <si>
    <t>023</t>
  </si>
  <si>
    <t>221</t>
  </si>
  <si>
    <t>957</t>
  </si>
  <si>
    <t>024D</t>
  </si>
  <si>
    <t>024</t>
  </si>
  <si>
    <t>222</t>
  </si>
  <si>
    <t>958</t>
  </si>
  <si>
    <t>025D</t>
  </si>
  <si>
    <t>025</t>
  </si>
  <si>
    <t>223</t>
  </si>
  <si>
    <t>959</t>
  </si>
  <si>
    <t>026D</t>
  </si>
  <si>
    <t>026</t>
  </si>
  <si>
    <t>224</t>
  </si>
  <si>
    <t>960</t>
  </si>
  <si>
    <t>027D</t>
  </si>
  <si>
    <t>027</t>
  </si>
  <si>
    <t>225</t>
  </si>
  <si>
    <t>031D</t>
  </si>
  <si>
    <t>DBpodNier</t>
  </si>
  <si>
    <t>031</t>
  </si>
  <si>
    <t>226</t>
  </si>
  <si>
    <t>032</t>
  </si>
  <si>
    <t>227</t>
  </si>
  <si>
    <t>032D</t>
  </si>
  <si>
    <t>033</t>
  </si>
  <si>
    <t>228</t>
  </si>
  <si>
    <t>033D</t>
  </si>
  <si>
    <t>034</t>
  </si>
  <si>
    <t>229</t>
  </si>
  <si>
    <t>034D</t>
  </si>
  <si>
    <t>035</t>
  </si>
  <si>
    <t>230</t>
  </si>
  <si>
    <t>035D</t>
  </si>
  <si>
    <t>036</t>
  </si>
  <si>
    <t>231</t>
  </si>
  <si>
    <t>036D</t>
  </si>
  <si>
    <t>037</t>
  </si>
  <si>
    <t>232</t>
  </si>
  <si>
    <t>037D</t>
  </si>
  <si>
    <t>038</t>
  </si>
  <si>
    <t>233</t>
  </si>
  <si>
    <t>038D</t>
  </si>
  <si>
    <t>039</t>
  </si>
  <si>
    <t>234</t>
  </si>
  <si>
    <t>039D</t>
  </si>
  <si>
    <t>040</t>
  </si>
  <si>
    <t>235</t>
  </si>
  <si>
    <t>040D</t>
  </si>
  <si>
    <t>041</t>
  </si>
  <si>
    <t>236</t>
  </si>
  <si>
    <t>041D</t>
  </si>
  <si>
    <t>042</t>
  </si>
  <si>
    <t>237</t>
  </si>
  <si>
    <t>042D</t>
  </si>
  <si>
    <t>043</t>
  </si>
  <si>
    <t>238</t>
  </si>
  <si>
    <t>043D</t>
  </si>
  <si>
    <t>044</t>
  </si>
  <si>
    <t>239</t>
  </si>
  <si>
    <t>044D</t>
  </si>
  <si>
    <t>045</t>
  </si>
  <si>
    <t>240</t>
  </si>
  <si>
    <t>045D</t>
  </si>
  <si>
    <t>046</t>
  </si>
  <si>
    <t>241</t>
  </si>
  <si>
    <t>046D</t>
  </si>
  <si>
    <t>047</t>
  </si>
  <si>
    <t>242</t>
  </si>
  <si>
    <t>047D</t>
  </si>
  <si>
    <t>048</t>
  </si>
  <si>
    <t>243</t>
  </si>
  <si>
    <t>048D</t>
  </si>
  <si>
    <t>049</t>
  </si>
  <si>
    <t>244</t>
  </si>
  <si>
    <t>049D</t>
  </si>
  <si>
    <t>050</t>
  </si>
  <si>
    <t>245</t>
  </si>
  <si>
    <t>050D</t>
  </si>
  <si>
    <t>051</t>
  </si>
  <si>
    <t>246</t>
  </si>
  <si>
    <t>051D</t>
  </si>
  <si>
    <t>052</t>
  </si>
  <si>
    <t>247</t>
  </si>
  <si>
    <t>052D</t>
  </si>
  <si>
    <t>053</t>
  </si>
  <si>
    <t>248</t>
  </si>
  <si>
    <t>053D</t>
  </si>
  <si>
    <t>054</t>
  </si>
  <si>
    <t>249</t>
  </si>
  <si>
    <t>054D</t>
  </si>
  <si>
    <t>055</t>
  </si>
  <si>
    <t>250</t>
  </si>
  <si>
    <t>055D</t>
  </si>
  <si>
    <t>056</t>
  </si>
  <si>
    <t>251</t>
  </si>
  <si>
    <t>056D</t>
  </si>
  <si>
    <t>057</t>
  </si>
  <si>
    <t>252</t>
  </si>
  <si>
    <t>057D</t>
  </si>
  <si>
    <t>058</t>
  </si>
  <si>
    <t>253</t>
  </si>
  <si>
    <t>058D</t>
  </si>
  <si>
    <t>059</t>
  </si>
  <si>
    <t>254</t>
  </si>
  <si>
    <t>059D</t>
  </si>
  <si>
    <t>060</t>
  </si>
  <si>
    <t>255</t>
  </si>
  <si>
    <t>060D</t>
  </si>
  <si>
    <t>061</t>
  </si>
  <si>
    <t>256</t>
  </si>
  <si>
    <t>061D</t>
  </si>
  <si>
    <t>062</t>
  </si>
  <si>
    <t>257</t>
  </si>
  <si>
    <t>062D</t>
  </si>
  <si>
    <t>063</t>
  </si>
  <si>
    <t>258</t>
  </si>
  <si>
    <t>063D</t>
  </si>
  <si>
    <t>064</t>
  </si>
  <si>
    <t>259</t>
  </si>
  <si>
    <t>064D</t>
  </si>
  <si>
    <t>065</t>
  </si>
  <si>
    <t>260</t>
  </si>
  <si>
    <t>065D</t>
  </si>
  <si>
    <t>066</t>
  </si>
  <si>
    <t>261</t>
  </si>
  <si>
    <t>066D</t>
  </si>
  <si>
    <t>067</t>
  </si>
  <si>
    <t>262</t>
  </si>
  <si>
    <t>067D</t>
  </si>
  <si>
    <t>068</t>
  </si>
  <si>
    <t>263</t>
  </si>
  <si>
    <t>068D</t>
  </si>
  <si>
    <t>069</t>
  </si>
  <si>
    <t>264</t>
  </si>
  <si>
    <t>069D</t>
  </si>
  <si>
    <t>070</t>
  </si>
  <si>
    <t>265</t>
  </si>
  <si>
    <t>070D</t>
  </si>
  <si>
    <t>071</t>
  </si>
  <si>
    <t>266</t>
  </si>
  <si>
    <t>071D</t>
  </si>
  <si>
    <t>072</t>
  </si>
  <si>
    <t>268</t>
  </si>
  <si>
    <t>072D</t>
  </si>
  <si>
    <t>073</t>
  </si>
  <si>
    <t>269</t>
  </si>
  <si>
    <t>073D</t>
  </si>
  <si>
    <t>074</t>
  </si>
  <si>
    <t>270</t>
  </si>
  <si>
    <t>074D</t>
  </si>
  <si>
    <t>075</t>
  </si>
  <si>
    <t>271</t>
  </si>
  <si>
    <t>075D</t>
  </si>
  <si>
    <t>076</t>
  </si>
  <si>
    <t>272</t>
  </si>
  <si>
    <t>076D</t>
  </si>
  <si>
    <t>DMpoz</t>
  </si>
  <si>
    <t>077</t>
  </si>
  <si>
    <t>273</t>
  </si>
  <si>
    <t>077D</t>
  </si>
  <si>
    <t>078</t>
  </si>
  <si>
    <t>274</t>
  </si>
  <si>
    <t>078D</t>
  </si>
  <si>
    <t>079</t>
  </si>
  <si>
    <t>275</t>
  </si>
  <si>
    <t>079D</t>
  </si>
  <si>
    <t>080</t>
  </si>
  <si>
    <t>276</t>
  </si>
  <si>
    <t>080D</t>
  </si>
  <si>
    <t>081</t>
  </si>
  <si>
    <t>277</t>
  </si>
  <si>
    <t>081D</t>
  </si>
  <si>
    <t>082</t>
  </si>
  <si>
    <t>278</t>
  </si>
  <si>
    <t>082D</t>
  </si>
  <si>
    <t>083</t>
  </si>
  <si>
    <t>279</t>
  </si>
  <si>
    <t>083D</t>
  </si>
  <si>
    <t>084</t>
  </si>
  <si>
    <t>280</t>
  </si>
  <si>
    <t>084D</t>
  </si>
  <si>
    <t>085</t>
  </si>
  <si>
    <t>281</t>
  </si>
  <si>
    <t>085D</t>
  </si>
  <si>
    <t>086</t>
  </si>
  <si>
    <t>282</t>
  </si>
  <si>
    <t>086D</t>
  </si>
  <si>
    <t>087</t>
  </si>
  <si>
    <t>283</t>
  </si>
  <si>
    <t>087D</t>
  </si>
  <si>
    <t>088</t>
  </si>
  <si>
    <t>284</t>
  </si>
  <si>
    <t>088D</t>
  </si>
  <si>
    <t>089</t>
  </si>
  <si>
    <t>285</t>
  </si>
  <si>
    <t>089D</t>
  </si>
  <si>
    <t>090</t>
  </si>
  <si>
    <t>286</t>
  </si>
  <si>
    <t>090D</t>
  </si>
  <si>
    <t>091</t>
  </si>
  <si>
    <t>287</t>
  </si>
  <si>
    <t>091D</t>
  </si>
  <si>
    <t>092</t>
  </si>
  <si>
    <t>288</t>
  </si>
  <si>
    <t>092D</t>
  </si>
  <si>
    <t>093</t>
  </si>
  <si>
    <t>289</t>
  </si>
  <si>
    <t>093D</t>
  </si>
  <si>
    <t>094</t>
  </si>
  <si>
    <t>290</t>
  </si>
  <si>
    <t>094D</t>
  </si>
  <si>
    <t>095</t>
  </si>
  <si>
    <t>291</t>
  </si>
  <si>
    <t>095D</t>
  </si>
  <si>
    <t>096</t>
  </si>
  <si>
    <t>292</t>
  </si>
  <si>
    <t>096D</t>
  </si>
  <si>
    <t>097</t>
  </si>
  <si>
    <t>293</t>
  </si>
  <si>
    <t>097D</t>
  </si>
  <si>
    <t>098</t>
  </si>
  <si>
    <t>294</t>
  </si>
  <si>
    <t>098D</t>
  </si>
  <si>
    <t>099</t>
  </si>
  <si>
    <t>295</t>
  </si>
  <si>
    <t>099D</t>
  </si>
  <si>
    <t>101</t>
  </si>
  <si>
    <t>296</t>
  </si>
  <si>
    <t>101D</t>
  </si>
  <si>
    <t>106</t>
  </si>
  <si>
    <t>297</t>
  </si>
  <si>
    <t>106D</t>
  </si>
  <si>
    <t>107</t>
  </si>
  <si>
    <t>298</t>
  </si>
  <si>
    <t>107D</t>
  </si>
  <si>
    <t>108</t>
  </si>
  <si>
    <t>299</t>
  </si>
  <si>
    <t>108D</t>
  </si>
  <si>
    <t>109</t>
  </si>
  <si>
    <t>300</t>
  </si>
  <si>
    <t>109D</t>
  </si>
  <si>
    <t>150</t>
  </si>
  <si>
    <t>301</t>
  </si>
  <si>
    <t>150D</t>
  </si>
  <si>
    <t>151</t>
  </si>
  <si>
    <t>302</t>
  </si>
  <si>
    <t>151D</t>
  </si>
  <si>
    <t>303</t>
  </si>
  <si>
    <t>200D</t>
  </si>
  <si>
    <t>DBdot</t>
  </si>
  <si>
    <t>304</t>
  </si>
  <si>
    <t>201D</t>
  </si>
  <si>
    <t>305</t>
  </si>
  <si>
    <t>202D</t>
  </si>
  <si>
    <t>307</t>
  </si>
  <si>
    <t>203D</t>
  </si>
  <si>
    <t>311</t>
  </si>
  <si>
    <t>204D</t>
  </si>
  <si>
    <t>320</t>
  </si>
  <si>
    <t>205D</t>
  </si>
  <si>
    <t>321</t>
  </si>
  <si>
    <t>206D</t>
  </si>
  <si>
    <t>323</t>
  </si>
  <si>
    <t>211D</t>
  </si>
  <si>
    <t>324</t>
  </si>
  <si>
    <t>212D</t>
  </si>
  <si>
    <t>325</t>
  </si>
  <si>
    <t>213D</t>
  </si>
  <si>
    <t>326</t>
  </si>
  <si>
    <t>216D</t>
  </si>
  <si>
    <t>327</t>
  </si>
  <si>
    <t>217D</t>
  </si>
  <si>
    <t>328</t>
  </si>
  <si>
    <t>221D</t>
  </si>
  <si>
    <t>329</t>
  </si>
  <si>
    <t>222D</t>
  </si>
  <si>
    <t>400</t>
  </si>
  <si>
    <t>223D</t>
  </si>
  <si>
    <t>401</t>
  </si>
  <si>
    <t>224D</t>
  </si>
  <si>
    <t>402</t>
  </si>
  <si>
    <t>225D</t>
  </si>
  <si>
    <t>403</t>
  </si>
  <si>
    <t>226D</t>
  </si>
  <si>
    <t>404</t>
  </si>
  <si>
    <t>227D</t>
  </si>
  <si>
    <t>405</t>
  </si>
  <si>
    <t>228D</t>
  </si>
  <si>
    <t>406</t>
  </si>
  <si>
    <t>229D</t>
  </si>
  <si>
    <t>407</t>
  </si>
  <si>
    <t>230D</t>
  </si>
  <si>
    <t>408</t>
  </si>
  <si>
    <t>231D</t>
  </si>
  <si>
    <t>409</t>
  </si>
  <si>
    <t>232D</t>
  </si>
  <si>
    <t>410</t>
  </si>
  <si>
    <t>233D</t>
  </si>
  <si>
    <t>411</t>
  </si>
  <si>
    <t>234D</t>
  </si>
  <si>
    <t>412</t>
  </si>
  <si>
    <t>235D</t>
  </si>
  <si>
    <t>413</t>
  </si>
  <si>
    <t>236D</t>
  </si>
  <si>
    <t>414</t>
  </si>
  <si>
    <t>237D</t>
  </si>
  <si>
    <t>415</t>
  </si>
  <si>
    <t>238D</t>
  </si>
  <si>
    <t>416</t>
  </si>
  <si>
    <t>239D</t>
  </si>
  <si>
    <t>417</t>
  </si>
  <si>
    <t>240D</t>
  </si>
  <si>
    <t>418</t>
  </si>
  <si>
    <t>241D</t>
  </si>
  <si>
    <t>419</t>
  </si>
  <si>
    <t>242D</t>
  </si>
  <si>
    <t>420</t>
  </si>
  <si>
    <t>243D</t>
  </si>
  <si>
    <t>421</t>
  </si>
  <si>
    <t>244D</t>
  </si>
  <si>
    <t>422</t>
  </si>
  <si>
    <t>246D</t>
  </si>
  <si>
    <t>423</t>
  </si>
  <si>
    <t>248D</t>
  </si>
  <si>
    <t>424</t>
  </si>
  <si>
    <t>249D</t>
  </si>
  <si>
    <t>425</t>
  </si>
  <si>
    <t>250D</t>
  </si>
  <si>
    <t>426</t>
  </si>
  <si>
    <t>251D</t>
  </si>
  <si>
    <t>427</t>
  </si>
  <si>
    <t>252D</t>
  </si>
  <si>
    <t>428</t>
  </si>
  <si>
    <t>253D</t>
  </si>
  <si>
    <t>429</t>
  </si>
  <si>
    <t>255D</t>
  </si>
  <si>
    <t>430</t>
  </si>
  <si>
    <t>256D</t>
  </si>
  <si>
    <t>431</t>
  </si>
  <si>
    <t>257D</t>
  </si>
  <si>
    <t>432</t>
  </si>
  <si>
    <t>259D</t>
  </si>
  <si>
    <t>433</t>
  </si>
  <si>
    <t>262D</t>
  </si>
  <si>
    <t>434</t>
  </si>
  <si>
    <t>264D</t>
  </si>
  <si>
    <t>435</t>
  </si>
  <si>
    <t>265D</t>
  </si>
  <si>
    <t>436</t>
  </si>
  <si>
    <t>268D</t>
  </si>
  <si>
    <t>437</t>
  </si>
  <si>
    <t>269D</t>
  </si>
  <si>
    <t>438</t>
  </si>
  <si>
    <t>270D</t>
  </si>
  <si>
    <t>439</t>
  </si>
  <si>
    <t>271D</t>
  </si>
  <si>
    <t>440</t>
  </si>
  <si>
    <t>273D</t>
  </si>
  <si>
    <t>441</t>
  </si>
  <si>
    <t>275D</t>
  </si>
  <si>
    <t>DBso</t>
  </si>
  <si>
    <t>442</t>
  </si>
  <si>
    <t>276D</t>
  </si>
  <si>
    <t>443</t>
  </si>
  <si>
    <t>277D</t>
  </si>
  <si>
    <t>444</t>
  </si>
  <si>
    <t>278D</t>
  </si>
  <si>
    <t>445</t>
  </si>
  <si>
    <t>279D</t>
  </si>
  <si>
    <t>446</t>
  </si>
  <si>
    <t>280D</t>
  </si>
  <si>
    <t>447</t>
  </si>
  <si>
    <t>284D</t>
  </si>
  <si>
    <t>448</t>
  </si>
  <si>
    <t>287D</t>
  </si>
  <si>
    <t>449</t>
  </si>
  <si>
    <t>288D</t>
  </si>
  <si>
    <t>450</t>
  </si>
  <si>
    <t>289D</t>
  </si>
  <si>
    <t>451</t>
  </si>
  <si>
    <t>290D</t>
  </si>
  <si>
    <t>452</t>
  </si>
  <si>
    <t>291D</t>
  </si>
  <si>
    <t>453</t>
  </si>
  <si>
    <t>292D</t>
  </si>
  <si>
    <t>454</t>
  </si>
  <si>
    <t>293D</t>
  </si>
  <si>
    <t>455</t>
  </si>
  <si>
    <t>294D</t>
  </si>
  <si>
    <t>456</t>
  </si>
  <si>
    <t>295D</t>
  </si>
  <si>
    <t>457</t>
  </si>
  <si>
    <t>296D</t>
  </si>
  <si>
    <t>458</t>
  </si>
  <si>
    <t>297D</t>
  </si>
  <si>
    <t>459</t>
  </si>
  <si>
    <t>298D</t>
  </si>
  <si>
    <t>460</t>
  </si>
  <si>
    <t>299D</t>
  </si>
  <si>
    <t>461</t>
  </si>
  <si>
    <t>300D</t>
  </si>
  <si>
    <t>462</t>
  </si>
  <si>
    <t>301D</t>
  </si>
  <si>
    <t>463</t>
  </si>
  <si>
    <t>617D</t>
  </si>
  <si>
    <t>464</t>
  </si>
  <si>
    <t>618D</t>
  </si>
  <si>
    <t>DMdot</t>
  </si>
  <si>
    <t>465</t>
  </si>
  <si>
    <t>620D</t>
  </si>
  <si>
    <t>466</t>
  </si>
  <si>
    <t>621D</t>
  </si>
  <si>
    <t>467</t>
  </si>
  <si>
    <t>622D</t>
  </si>
  <si>
    <t>609</t>
  </si>
  <si>
    <t>468</t>
  </si>
  <si>
    <t>625D</t>
  </si>
  <si>
    <t>610</t>
  </si>
  <si>
    <t>469</t>
  </si>
  <si>
    <t>626D</t>
  </si>
  <si>
    <t>617</t>
  </si>
  <si>
    <t>470</t>
  </si>
  <si>
    <t>628D</t>
  </si>
  <si>
    <t>618</t>
  </si>
  <si>
    <t>471</t>
  </si>
  <si>
    <t>629D</t>
  </si>
  <si>
    <t>620</t>
  </si>
  <si>
    <t>472</t>
  </si>
  <si>
    <t>630D</t>
  </si>
  <si>
    <t>621</t>
  </si>
  <si>
    <t>473</t>
  </si>
  <si>
    <t>631D</t>
  </si>
  <si>
    <t>622</t>
  </si>
  <si>
    <t>474</t>
  </si>
  <si>
    <t>632D</t>
  </si>
  <si>
    <t>625</t>
  </si>
  <si>
    <t>475</t>
  </si>
  <si>
    <t>633D</t>
  </si>
  <si>
    <t>626</t>
  </si>
  <si>
    <t>476</t>
  </si>
  <si>
    <t>634D</t>
  </si>
  <si>
    <t>628</t>
  </si>
  <si>
    <t>477</t>
  </si>
  <si>
    <t>635D</t>
  </si>
  <si>
    <t>629</t>
  </si>
  <si>
    <t>478</t>
  </si>
  <si>
    <t>641D</t>
  </si>
  <si>
    <t>630</t>
  </si>
  <si>
    <t>479</t>
  </si>
  <si>
    <t>642D</t>
  </si>
  <si>
    <t>631</t>
  </si>
  <si>
    <t>480</t>
  </si>
  <si>
    <t>643D</t>
  </si>
  <si>
    <t>632</t>
  </si>
  <si>
    <t>481</t>
  </si>
  <si>
    <t>644D</t>
  </si>
  <si>
    <t>633</t>
  </si>
  <si>
    <t>482</t>
  </si>
  <si>
    <t>645D</t>
  </si>
  <si>
    <t>634</t>
  </si>
  <si>
    <t>483</t>
  </si>
  <si>
    <t>651D</t>
  </si>
  <si>
    <t>635</t>
  </si>
  <si>
    <t>484</t>
  </si>
  <si>
    <t>652D</t>
  </si>
  <si>
    <t>637</t>
  </si>
  <si>
    <t>485</t>
  </si>
  <si>
    <t>653D</t>
  </si>
  <si>
    <t>638</t>
  </si>
  <si>
    <t>486</t>
  </si>
  <si>
    <t>654D</t>
  </si>
  <si>
    <t>639</t>
  </si>
  <si>
    <t>488</t>
  </si>
  <si>
    <t>655D</t>
  </si>
  <si>
    <t>641</t>
  </si>
  <si>
    <t>489</t>
  </si>
  <si>
    <t>656D</t>
  </si>
  <si>
    <t>642</t>
  </si>
  <si>
    <t>490</t>
  </si>
  <si>
    <t>657D</t>
  </si>
  <si>
    <t>643</t>
  </si>
  <si>
    <t>491</t>
  </si>
  <si>
    <t>661D</t>
  </si>
  <si>
    <t>644</t>
  </si>
  <si>
    <t>492</t>
  </si>
  <si>
    <t>662D</t>
  </si>
  <si>
    <t>645</t>
  </si>
  <si>
    <t>493</t>
  </si>
  <si>
    <t>663D</t>
  </si>
  <si>
    <t>651</t>
  </si>
  <si>
    <t>494</t>
  </si>
  <si>
    <t>664D</t>
  </si>
  <si>
    <t>652</t>
  </si>
  <si>
    <t>495</t>
  </si>
  <si>
    <t>665D</t>
  </si>
  <si>
    <t>653</t>
  </si>
  <si>
    <t>496</t>
  </si>
  <si>
    <t>666D</t>
  </si>
  <si>
    <t>654</t>
  </si>
  <si>
    <t>497</t>
  </si>
  <si>
    <t>667D</t>
  </si>
  <si>
    <t>655</t>
  </si>
  <si>
    <t>498</t>
  </si>
  <si>
    <t>668D</t>
  </si>
  <si>
    <t>656</t>
  </si>
  <si>
    <t>499</t>
  </si>
  <si>
    <t>669D</t>
  </si>
  <si>
    <t>657</t>
  </si>
  <si>
    <t>601</t>
  </si>
  <si>
    <t>802D</t>
  </si>
  <si>
    <t>661</t>
  </si>
  <si>
    <t>602</t>
  </si>
  <si>
    <t>803D</t>
  </si>
  <si>
    <t>662</t>
  </si>
  <si>
    <t>603</t>
  </si>
  <si>
    <t>806D</t>
  </si>
  <si>
    <t>663</t>
  </si>
  <si>
    <t>605</t>
  </si>
  <si>
    <t>807D</t>
  </si>
  <si>
    <t>664</t>
  </si>
  <si>
    <t>606</t>
  </si>
  <si>
    <t>808D</t>
  </si>
  <si>
    <t>665</t>
  </si>
  <si>
    <t>607</t>
  </si>
  <si>
    <t>809D</t>
  </si>
  <si>
    <t>666</t>
  </si>
  <si>
    <t>608</t>
  </si>
  <si>
    <t>812D</t>
  </si>
  <si>
    <t>667</t>
  </si>
  <si>
    <t>849D</t>
  </si>
  <si>
    <t>668</t>
  </si>
  <si>
    <t>611</t>
  </si>
  <si>
    <t>850D</t>
  </si>
  <si>
    <t>669</t>
  </si>
  <si>
    <t>612</t>
  </si>
  <si>
    <t>851D</t>
  </si>
  <si>
    <t>670</t>
  </si>
  <si>
    <t>613</t>
  </si>
  <si>
    <t>852D</t>
  </si>
  <si>
    <t>671</t>
  </si>
  <si>
    <t>614</t>
  </si>
  <si>
    <t>853D</t>
  </si>
  <si>
    <t>802</t>
  </si>
  <si>
    <t>615</t>
  </si>
  <si>
    <t>854D</t>
  </si>
  <si>
    <t>803</t>
  </si>
  <si>
    <t>616</t>
  </si>
  <si>
    <t>855D</t>
  </si>
  <si>
    <t>806</t>
  </si>
  <si>
    <t>807</t>
  </si>
  <si>
    <t>218D</t>
  </si>
  <si>
    <t>808</t>
  </si>
  <si>
    <t>619</t>
  </si>
  <si>
    <t>609D</t>
  </si>
  <si>
    <t>809</t>
  </si>
  <si>
    <t>610D</t>
  </si>
  <si>
    <t>812</t>
  </si>
  <si>
    <t>901P</t>
  </si>
  <si>
    <t>PTransze</t>
  </si>
  <si>
    <t>849</t>
  </si>
  <si>
    <t>902P</t>
  </si>
  <si>
    <t>850</t>
  </si>
  <si>
    <t>623</t>
  </si>
  <si>
    <t>903P</t>
  </si>
  <si>
    <t>851</t>
  </si>
  <si>
    <t>624</t>
  </si>
  <si>
    <t>904P</t>
  </si>
  <si>
    <t>PInne</t>
  </si>
  <si>
    <t>852</t>
  </si>
  <si>
    <t>905P</t>
  </si>
  <si>
    <t>853</t>
  </si>
  <si>
    <t>906P</t>
  </si>
  <si>
    <t>854</t>
  </si>
  <si>
    <t>627</t>
  </si>
  <si>
    <t>907P</t>
  </si>
  <si>
    <t>855</t>
  </si>
  <si>
    <t>911P</t>
  </si>
  <si>
    <t>916P</t>
  </si>
  <si>
    <t>931P</t>
  </si>
  <si>
    <t>941P</t>
  </si>
  <si>
    <t>942P</t>
  </si>
  <si>
    <t>943P</t>
  </si>
  <si>
    <t>944P</t>
  </si>
  <si>
    <t>950P</t>
  </si>
  <si>
    <t>PWs</t>
  </si>
  <si>
    <t>636</t>
  </si>
  <si>
    <t>951P</t>
  </si>
  <si>
    <t>952P</t>
  </si>
  <si>
    <t>953P</t>
  </si>
  <si>
    <t>955P</t>
  </si>
  <si>
    <t>956P</t>
  </si>
  <si>
    <t>957P</t>
  </si>
  <si>
    <t>958P</t>
  </si>
  <si>
    <t>959P</t>
  </si>
  <si>
    <t>960P</t>
  </si>
  <si>
    <t>646</t>
  </si>
  <si>
    <t>994P</t>
  </si>
  <si>
    <t>647</t>
  </si>
  <si>
    <t>648</t>
  </si>
  <si>
    <t>649</t>
  </si>
  <si>
    <t>658</t>
  </si>
  <si>
    <t>659</t>
  </si>
  <si>
    <t>672</t>
  </si>
  <si>
    <t>680</t>
  </si>
  <si>
    <t>801</t>
  </si>
  <si>
    <t>804</t>
  </si>
  <si>
    <t>961R</t>
  </si>
  <si>
    <t>RRaty</t>
  </si>
  <si>
    <t>962R</t>
  </si>
  <si>
    <t>RInne</t>
  </si>
  <si>
    <t>963R</t>
  </si>
  <si>
    <t>964R</t>
  </si>
  <si>
    <t>965R</t>
  </si>
  <si>
    <t>810</t>
  </si>
  <si>
    <t>971R</t>
  </si>
  <si>
    <t>811</t>
  </si>
  <si>
    <t>976R</t>
  </si>
  <si>
    <t>982R</t>
  </si>
  <si>
    <t>813</t>
  </si>
  <si>
    <t>991R</t>
  </si>
  <si>
    <t>814</t>
  </si>
  <si>
    <t>992R</t>
  </si>
  <si>
    <t>993R</t>
  </si>
  <si>
    <t>994R</t>
  </si>
  <si>
    <t>856</t>
  </si>
  <si>
    <t>995R</t>
  </si>
  <si>
    <t>857</t>
  </si>
  <si>
    <t>996R</t>
  </si>
  <si>
    <t>200W</t>
  </si>
  <si>
    <t>WBpoz</t>
  </si>
  <si>
    <t>201W</t>
  </si>
  <si>
    <t>202W</t>
  </si>
  <si>
    <t>203W</t>
  </si>
  <si>
    <t>204W</t>
  </si>
  <si>
    <t>205W</t>
  </si>
  <si>
    <t>206W</t>
  </si>
  <si>
    <t>211W</t>
  </si>
  <si>
    <t>212W</t>
  </si>
  <si>
    <t>213W</t>
  </si>
  <si>
    <t>216W</t>
  </si>
  <si>
    <t>217W</t>
  </si>
  <si>
    <t>218W</t>
  </si>
  <si>
    <t>219W</t>
  </si>
  <si>
    <t>220W</t>
  </si>
  <si>
    <t>221W</t>
  </si>
  <si>
    <t>222W</t>
  </si>
  <si>
    <t>223W</t>
  </si>
  <si>
    <t>224W</t>
  </si>
  <si>
    <t>225W</t>
  </si>
  <si>
    <t>226W</t>
  </si>
  <si>
    <t>227W</t>
  </si>
  <si>
    <t>228W</t>
  </si>
  <si>
    <t>229W</t>
  </si>
  <si>
    <t>230W</t>
  </si>
  <si>
    <t>231W</t>
  </si>
  <si>
    <t>232W</t>
  </si>
  <si>
    <t>233W</t>
  </si>
  <si>
    <t>236W</t>
  </si>
  <si>
    <t>237W</t>
  </si>
  <si>
    <t>238W</t>
  </si>
  <si>
    <t>239W</t>
  </si>
  <si>
    <t>240W</t>
  </si>
  <si>
    <t>241W</t>
  </si>
  <si>
    <t>242W</t>
  </si>
  <si>
    <t>243W</t>
  </si>
  <si>
    <t>244W</t>
  </si>
  <si>
    <t>245W</t>
  </si>
  <si>
    <t>246W</t>
  </si>
  <si>
    <t>247W</t>
  </si>
  <si>
    <t>248W</t>
  </si>
  <si>
    <t>249W</t>
  </si>
  <si>
    <t>250W</t>
  </si>
  <si>
    <t>251W</t>
  </si>
  <si>
    <t>252W</t>
  </si>
  <si>
    <t>253W</t>
  </si>
  <si>
    <t>254W</t>
  </si>
  <si>
    <t>255W</t>
  </si>
  <si>
    <t>256W</t>
  </si>
  <si>
    <t>257W</t>
  </si>
  <si>
    <t>258W</t>
  </si>
  <si>
    <t>259W</t>
  </si>
  <si>
    <t>260W</t>
  </si>
  <si>
    <t>261W</t>
  </si>
  <si>
    <t>262W</t>
  </si>
  <si>
    <t>263W</t>
  </si>
  <si>
    <t>264W</t>
  </si>
  <si>
    <t>265W</t>
  </si>
  <si>
    <t>266W</t>
  </si>
  <si>
    <t>268W</t>
  </si>
  <si>
    <t>269W</t>
  </si>
  <si>
    <t>270W</t>
  </si>
  <si>
    <t>271W</t>
  </si>
  <si>
    <t>272W</t>
  </si>
  <si>
    <t>273W</t>
  </si>
  <si>
    <t>274W</t>
  </si>
  <si>
    <t>275W</t>
  </si>
  <si>
    <t>276W</t>
  </si>
  <si>
    <t>277W</t>
  </si>
  <si>
    <t>278W</t>
  </si>
  <si>
    <t>279W</t>
  </si>
  <si>
    <t>280W</t>
  </si>
  <si>
    <t>281W</t>
  </si>
  <si>
    <t>282W</t>
  </si>
  <si>
    <t>283W</t>
  </si>
  <si>
    <t>284W</t>
  </si>
  <si>
    <t>285W</t>
  </si>
  <si>
    <t>286W</t>
  </si>
  <si>
    <t>287W</t>
  </si>
  <si>
    <t>288W</t>
  </si>
  <si>
    <t>289W</t>
  </si>
  <si>
    <t>290W</t>
  </si>
  <si>
    <t>291W</t>
  </si>
  <si>
    <t>292W</t>
  </si>
  <si>
    <t>293W</t>
  </si>
  <si>
    <t>294W</t>
  </si>
  <si>
    <t>295W</t>
  </si>
  <si>
    <t>296W</t>
  </si>
  <si>
    <t>297W</t>
  </si>
  <si>
    <t>298W</t>
  </si>
  <si>
    <t>299W</t>
  </si>
  <si>
    <t>300W</t>
  </si>
  <si>
    <t>301W</t>
  </si>
  <si>
    <t>302W</t>
  </si>
  <si>
    <t>303W</t>
  </si>
  <si>
    <t>304W</t>
  </si>
  <si>
    <t>305W</t>
  </si>
  <si>
    <t>307W</t>
  </si>
  <si>
    <t>311W</t>
  </si>
  <si>
    <t>320W</t>
  </si>
  <si>
    <t>321W</t>
  </si>
  <si>
    <t>323W</t>
  </si>
  <si>
    <t>324W</t>
  </si>
  <si>
    <t>325W</t>
  </si>
  <si>
    <t>326W</t>
  </si>
  <si>
    <t>327W</t>
  </si>
  <si>
    <t>400W</t>
  </si>
  <si>
    <t>401W</t>
  </si>
  <si>
    <t>WBWiP</t>
  </si>
  <si>
    <t>402W</t>
  </si>
  <si>
    <t>403W</t>
  </si>
  <si>
    <t>404W</t>
  </si>
  <si>
    <t>405W</t>
  </si>
  <si>
    <t>406W</t>
  </si>
  <si>
    <t>407W</t>
  </si>
  <si>
    <t>408W</t>
  </si>
  <si>
    <t>409W</t>
  </si>
  <si>
    <t>410W</t>
  </si>
  <si>
    <t>411W</t>
  </si>
  <si>
    <t>412W</t>
  </si>
  <si>
    <t>413W</t>
  </si>
  <si>
    <t>414W</t>
  </si>
  <si>
    <t>415W</t>
  </si>
  <si>
    <t>416W</t>
  </si>
  <si>
    <t>WBZOZw</t>
  </si>
  <si>
    <t>417W</t>
  </si>
  <si>
    <t>418W</t>
  </si>
  <si>
    <t>419W</t>
  </si>
  <si>
    <t>420W</t>
  </si>
  <si>
    <t>421W</t>
  </si>
  <si>
    <t>422W</t>
  </si>
  <si>
    <t>423W</t>
  </si>
  <si>
    <t>424W</t>
  </si>
  <si>
    <t>425W</t>
  </si>
  <si>
    <t>426W</t>
  </si>
  <si>
    <t>427W</t>
  </si>
  <si>
    <t>428W</t>
  </si>
  <si>
    <t>429W</t>
  </si>
  <si>
    <t>430W</t>
  </si>
  <si>
    <t>431W</t>
  </si>
  <si>
    <t>432W</t>
  </si>
  <si>
    <t>433W</t>
  </si>
  <si>
    <t>434W</t>
  </si>
  <si>
    <t>435W</t>
  </si>
  <si>
    <t>436W</t>
  </si>
  <si>
    <t>437W</t>
  </si>
  <si>
    <t>438W</t>
  </si>
  <si>
    <t>439W</t>
  </si>
  <si>
    <t>440W</t>
  </si>
  <si>
    <t>441W</t>
  </si>
  <si>
    <t>442W</t>
  </si>
  <si>
    <t>443W</t>
  </si>
  <si>
    <t>444W</t>
  </si>
  <si>
    <t>445W</t>
  </si>
  <si>
    <t>446W</t>
  </si>
  <si>
    <t>447W</t>
  </si>
  <si>
    <t>448W</t>
  </si>
  <si>
    <t>449W</t>
  </si>
  <si>
    <t>450W</t>
  </si>
  <si>
    <t>451W</t>
  </si>
  <si>
    <t>452W</t>
  </si>
  <si>
    <t>453W</t>
  </si>
  <si>
    <t>454W</t>
  </si>
  <si>
    <t>455W</t>
  </si>
  <si>
    <t>456W</t>
  </si>
  <si>
    <t>457W</t>
  </si>
  <si>
    <t>458W</t>
  </si>
  <si>
    <t>459W</t>
  </si>
  <si>
    <t>460W</t>
  </si>
  <si>
    <t>461W</t>
  </si>
  <si>
    <t>462W</t>
  </si>
  <si>
    <t>463W</t>
  </si>
  <si>
    <t>464W</t>
  </si>
  <si>
    <t>465W</t>
  </si>
  <si>
    <t>466W</t>
  </si>
  <si>
    <t>467W</t>
  </si>
  <si>
    <t>468W</t>
  </si>
  <si>
    <t>469W</t>
  </si>
  <si>
    <t>470W</t>
  </si>
  <si>
    <t>471W</t>
  </si>
  <si>
    <t>472W</t>
  </si>
  <si>
    <t>473W</t>
  </si>
  <si>
    <t>474W</t>
  </si>
  <si>
    <t>475W</t>
  </si>
  <si>
    <t>476W</t>
  </si>
  <si>
    <t>477W</t>
  </si>
  <si>
    <t>478W</t>
  </si>
  <si>
    <t>481W</t>
  </si>
  <si>
    <t>482W</t>
  </si>
  <si>
    <t>488W</t>
  </si>
  <si>
    <t>489W</t>
  </si>
  <si>
    <t>WBZOZl</t>
  </si>
  <si>
    <t>490W</t>
  </si>
  <si>
    <t>WBZOZz</t>
  </si>
  <si>
    <t>491W</t>
  </si>
  <si>
    <t>WBZOZp</t>
  </si>
  <si>
    <t>492W</t>
  </si>
  <si>
    <t>WBraty</t>
  </si>
  <si>
    <t>493W</t>
  </si>
  <si>
    <t>494W</t>
  </si>
  <si>
    <t>495W</t>
  </si>
  <si>
    <t>496W</t>
  </si>
  <si>
    <t>497W</t>
  </si>
  <si>
    <t>498W</t>
  </si>
  <si>
    <t>499W</t>
  </si>
  <si>
    <t>601W</t>
  </si>
  <si>
    <t>WMpoz</t>
  </si>
  <si>
    <t>602W</t>
  </si>
  <si>
    <t>603W</t>
  </si>
  <si>
    <t>605W</t>
  </si>
  <si>
    <t>WMinw</t>
  </si>
  <si>
    <t>606W</t>
  </si>
  <si>
    <t>607W</t>
  </si>
  <si>
    <t>608W</t>
  </si>
  <si>
    <t>611W</t>
  </si>
  <si>
    <t>612W</t>
  </si>
  <si>
    <t>613W</t>
  </si>
  <si>
    <t>614W</t>
  </si>
  <si>
    <t>615W</t>
  </si>
  <si>
    <t>WMraty</t>
  </si>
  <si>
    <t>616W</t>
  </si>
  <si>
    <t>617W</t>
  </si>
  <si>
    <t>618W</t>
  </si>
  <si>
    <t>619W</t>
  </si>
  <si>
    <t>WMdot</t>
  </si>
  <si>
    <t>620W</t>
  </si>
  <si>
    <t>621W</t>
  </si>
  <si>
    <t>622W</t>
  </si>
  <si>
    <t>623W</t>
  </si>
  <si>
    <t>624W</t>
  </si>
  <si>
    <t>625W</t>
  </si>
  <si>
    <t>0,3,4</t>
  </si>
  <si>
    <t>626W</t>
  </si>
  <si>
    <t>627W</t>
  </si>
  <si>
    <t>628W</t>
  </si>
  <si>
    <t>629W</t>
  </si>
  <si>
    <t>630W</t>
  </si>
  <si>
    <t>631W</t>
  </si>
  <si>
    <t>632W</t>
  </si>
  <si>
    <t>633W</t>
  </si>
  <si>
    <t>634W</t>
  </si>
  <si>
    <t>635W</t>
  </si>
  <si>
    <t>636W</t>
  </si>
  <si>
    <t>641W</t>
  </si>
  <si>
    <t>642W</t>
  </si>
  <si>
    <t>643W</t>
  </si>
  <si>
    <t>644W</t>
  </si>
  <si>
    <t>645W</t>
  </si>
  <si>
    <t>651W</t>
  </si>
  <si>
    <t>652W</t>
  </si>
  <si>
    <t>653W</t>
  </si>
  <si>
    <t>654W</t>
  </si>
  <si>
    <t>655W</t>
  </si>
  <si>
    <t>656W</t>
  </si>
  <si>
    <t>657W</t>
  </si>
  <si>
    <t>658W</t>
  </si>
  <si>
    <t>659W</t>
  </si>
  <si>
    <t>661W</t>
  </si>
  <si>
    <t>662W</t>
  </si>
  <si>
    <t>663W</t>
  </si>
  <si>
    <t>664W</t>
  </si>
  <si>
    <t>665W</t>
  </si>
  <si>
    <t>666W</t>
  </si>
  <si>
    <t>667W</t>
  </si>
  <si>
    <t>669W</t>
  </si>
  <si>
    <t>680W</t>
  </si>
  <si>
    <t>801W</t>
  </si>
  <si>
    <t>WBobs</t>
  </si>
  <si>
    <t>802W</t>
  </si>
  <si>
    <t>803W</t>
  </si>
  <si>
    <t>804W</t>
  </si>
  <si>
    <t>806W</t>
  </si>
  <si>
    <t>WBods</t>
  </si>
  <si>
    <t>807W</t>
  </si>
  <si>
    <t>808W</t>
  </si>
  <si>
    <t>809W</t>
  </si>
  <si>
    <t>810W</t>
  </si>
  <si>
    <t>811W</t>
  </si>
  <si>
    <t>812W</t>
  </si>
  <si>
    <t>813W</t>
  </si>
  <si>
    <t>814W</t>
  </si>
  <si>
    <t>855W</t>
  </si>
  <si>
    <t>856W</t>
  </si>
  <si>
    <t>857W</t>
  </si>
  <si>
    <t>479W</t>
  </si>
  <si>
    <t>480W</t>
  </si>
  <si>
    <t>207D</t>
  </si>
  <si>
    <t>208D</t>
  </si>
  <si>
    <t>209D</t>
  </si>
  <si>
    <t>210D</t>
  </si>
  <si>
    <t>637D</t>
  </si>
  <si>
    <t>638D</t>
  </si>
  <si>
    <t>639D</t>
  </si>
  <si>
    <t>670D</t>
  </si>
  <si>
    <t>671D</t>
  </si>
  <si>
    <t>207W</t>
  </si>
  <si>
    <t>208W</t>
  </si>
  <si>
    <t>209W</t>
  </si>
  <si>
    <t>210W</t>
  </si>
  <si>
    <t>214W</t>
  </si>
  <si>
    <t>234W</t>
  </si>
  <si>
    <t>235W</t>
  </si>
  <si>
    <t>328W</t>
  </si>
  <si>
    <t>329W</t>
  </si>
  <si>
    <t>483W</t>
  </si>
  <si>
    <t>484W</t>
  </si>
  <si>
    <t>485W</t>
  </si>
  <si>
    <t>486W</t>
  </si>
  <si>
    <t>610W</t>
  </si>
  <si>
    <t>637W</t>
  </si>
  <si>
    <t>638W</t>
  </si>
  <si>
    <t>639W</t>
  </si>
  <si>
    <t>646W</t>
  </si>
  <si>
    <t>647W</t>
  </si>
  <si>
    <t>648W</t>
  </si>
  <si>
    <t>649W</t>
  </si>
  <si>
    <t>672W</t>
  </si>
  <si>
    <t>854W</t>
  </si>
  <si>
    <t>Dochody budżetowe klasyfikowane w paragrafach dochodów bieżących (niezaliczanych do dochodów majątkowych) z wyjątkiem paragrafu 392, 417 oraz 483 — w połączeniu z czwartą cyfrą 1, 2, 3, 4, 5, 6, 7, 8, 9.</t>
  </si>
  <si>
    <t>Dochody budżetowe zaliczane do dochodów majątkowych z wyjątkiem paragrafu 561, 592— w połączeniu z czwartą cyfrą 1, 2, 3, 4, 5, 6, 7, 8, 9.</t>
  </si>
  <si>
    <t>Dochody budżetowe zaliczane do dochodów majątkowych z wyjątkiem paragrafu 561, 592  — w połączeniu z czwartą cyfrą 1, 2, 5, 6, 7, 8, 9.</t>
  </si>
  <si>
    <t>Dochody budżetowe zaliczane do dochodów majątkowych z wyjątkiem paragrafu 561, 592— w połączeniu z czwartą cyfrą 1, 5, 7, 8.</t>
  </si>
  <si>
    <t>W połączeniu z czwartą cyfrą inną niż 0 z wyjątkiem paragrafów majątkowych 561,591</t>
  </si>
  <si>
    <t>W połączeniu z czwartą cyfrą 1, 5, 7, 8.  z wyjątkiem paragrafów majątkowych 561,591</t>
  </si>
  <si>
    <t>W połączeniu z czwartą cyfrą 1, 5, 7, 8. przypisanych do grup paragrafów o symbolach 0101,0201,0301 oraz 0351</t>
  </si>
  <si>
    <t>W połączeniu z czwartą cyfrą inną niż 0  przypisanych do grup paragrafów o symbolach 0101, 0102, 0103, 0201, 0202, 0203, 0301, 0302, 0303 oraz 0351, 0352, 0353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</si>
</sst>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zł&quot;"/>
    <numFmt numFmtId="165" formatCode="0.0000"/>
    <numFmt numFmtId="166" formatCode="_-* #,##0.00&quot; zł&quot;_-;\-* #,##0.00&quot; zł&quot;_-;_-* \-??&quot; zł&quot;_-;_-@_-"/>
  </numFmts>
  <fonts count="51" x14ac:knownFonts="1">
    <font>
      <sz val="11"/>
      <color theme="1"/>
      <name val="Calibri"/>
      <family val="2"/>
      <charset val="1"/>
    </font>
    <font>
      <b/>
      <sz val="15"/>
      <color rgb="FF1A1F6B"/>
      <name val="Cambria"/>
      <charset val="1"/>
    </font>
    <font>
      <sz val="10"/>
      <color rgb="FF6B7094"/>
      <name val="Cambria"/>
      <family val="1"/>
      <charset val="238"/>
    </font>
    <font>
      <b/>
      <sz val="11"/>
      <name val="Arial"/>
      <charset val="1"/>
    </font>
    <font>
      <b/>
      <sz val="10"/>
      <color rgb="FF1A1F6B"/>
      <name val="Cambria"/>
      <charset val="1"/>
    </font>
    <font>
      <sz val="10"/>
      <name val="Arial"/>
      <charset val="1"/>
    </font>
    <font>
      <b/>
      <sz val="11"/>
      <color rgb="FF1A1F6B"/>
      <name val="Cambria"/>
      <charset val="1"/>
    </font>
    <font>
      <i/>
      <sz val="9"/>
      <color rgb="FF00C4D4"/>
      <name val="Cambria"/>
      <charset val="1"/>
    </font>
    <font>
      <b/>
      <sz val="11"/>
      <color rgb="FFFFFFFF"/>
      <name val="Cambria"/>
      <charset val="1"/>
    </font>
    <font>
      <b/>
      <sz val="10"/>
      <color rgb="FFFFFFFF"/>
      <name val="Cambria"/>
      <charset val="1"/>
    </font>
    <font>
      <b/>
      <u/>
      <sz val="10"/>
      <color rgb="FF0563C1"/>
      <name val="Arial"/>
      <charset val="1"/>
    </font>
    <font>
      <u/>
      <sz val="10"/>
      <color rgb="FF00C4D4"/>
      <name val="Cambria"/>
      <charset val="1"/>
    </font>
    <font>
      <sz val="10"/>
      <color rgb="FF1A1F6B"/>
      <name val="Cambria"/>
      <charset val="1"/>
    </font>
    <font>
      <i/>
      <sz val="9"/>
      <color rgb="FF6B7094"/>
      <name val="Cambria"/>
      <charset val="1"/>
    </font>
    <font>
      <b/>
      <sz val="10"/>
      <name val="Arial"/>
      <charset val="1"/>
    </font>
    <font>
      <i/>
      <sz val="9"/>
      <color rgb="FF595959"/>
      <name val="Arial"/>
      <charset val="1"/>
    </font>
    <font>
      <i/>
      <sz val="11"/>
      <color rgb="FF1A1F6B"/>
      <name val="Cambria"/>
      <charset val="1"/>
    </font>
    <font>
      <i/>
      <sz val="9"/>
      <color rgb="FF595959"/>
      <name val="Arial"/>
      <family val="2"/>
      <charset val="238"/>
    </font>
    <font>
      <b/>
      <sz val="11"/>
      <color rgb="FF6B7094"/>
      <name val="Cambria"/>
      <charset val="1"/>
    </font>
    <font>
      <b/>
      <i/>
      <u/>
      <sz val="9"/>
      <color theme="9" tint="-0.249977111117893"/>
      <name val="Cambria"/>
      <family val="1"/>
      <charset val="238"/>
    </font>
    <font>
      <b/>
      <sz val="11"/>
      <color rgb="FF00B050"/>
      <name val="Calibri"/>
      <family val="2"/>
      <charset val="238"/>
    </font>
    <font>
      <b/>
      <sz val="13"/>
      <color rgb="FF1A1F6B"/>
      <name val="Cambria"/>
      <charset val="1"/>
    </font>
    <font>
      <b/>
      <sz val="10"/>
      <color rgb="FF00B050"/>
      <name val="Cambria"/>
      <family val="1"/>
      <charset val="238"/>
    </font>
    <font>
      <sz val="11"/>
      <color rgb="FF00B050"/>
      <name val="Calibri"/>
      <family val="2"/>
      <charset val="1"/>
    </font>
    <font>
      <b/>
      <sz val="10"/>
      <color rgb="FF00C4D4"/>
      <name val="Cambria"/>
      <charset val="1"/>
    </font>
    <font>
      <sz val="9"/>
      <name val="Arial"/>
      <family val="2"/>
      <charset val="238"/>
    </font>
    <font>
      <b/>
      <sz val="9"/>
      <name val="Cambria"/>
      <charset val="1"/>
    </font>
    <font>
      <sz val="9"/>
      <name val="Cambria"/>
      <charset val="1"/>
    </font>
    <font>
      <sz val="9"/>
      <name val="Arial"/>
      <charset val="1"/>
    </font>
    <font>
      <i/>
      <sz val="8"/>
      <color rgb="FF6B7094"/>
      <name val="Cambria"/>
      <charset val="1"/>
    </font>
    <font>
      <b/>
      <sz val="11"/>
      <color rgb="FF1A1F6B"/>
      <name val="Arial"/>
      <charset val="1"/>
    </font>
    <font>
      <b/>
      <sz val="12"/>
      <color rgb="FF1A1F6B"/>
      <name val="Arial"/>
      <charset val="1"/>
    </font>
    <font>
      <b/>
      <sz val="9"/>
      <color rgb="FF1F3864"/>
      <name val="Arial"/>
      <charset val="1"/>
    </font>
    <font>
      <b/>
      <sz val="9"/>
      <name val="Arial"/>
      <family val="2"/>
      <charset val="238"/>
    </font>
    <font>
      <b/>
      <sz val="12"/>
      <color rgb="FFFFFFFF"/>
      <name val="Arial"/>
      <charset val="1"/>
    </font>
    <font>
      <b/>
      <sz val="9"/>
      <name val="Arial"/>
      <charset val="1"/>
    </font>
    <font>
      <b/>
      <sz val="11"/>
      <color theme="1"/>
      <name val="Calibri"/>
      <family val="2"/>
      <charset val="238"/>
    </font>
    <font>
      <b/>
      <sz val="11"/>
      <color rgb="FFFFFFFF"/>
      <name val="Arial"/>
      <charset val="1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b/>
      <i/>
      <u/>
      <sz val="9"/>
      <color rgb="FF00B050"/>
      <name val="Cambria"/>
      <family val="1"/>
      <charset val="238"/>
    </font>
    <font>
      <b/>
      <sz val="8"/>
      <color rgb="FF1A1F6B"/>
      <name val="Cambria"/>
      <charset val="1"/>
    </font>
    <font>
      <sz val="8"/>
      <color rgb="FF1A1F6B"/>
      <name val="Cambria"/>
      <charset val="1"/>
    </font>
    <font>
      <i/>
      <u/>
      <sz val="9"/>
      <color rgb="FF00C4D4"/>
      <name val="Cambria"/>
      <charset val="1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DCE4F5"/>
        <bgColor rgb="FFD9E2F3"/>
      </patternFill>
    </fill>
    <fill>
      <patternFill patternType="solid">
        <fgColor rgb="FFEBF6E3"/>
        <bgColor rgb="FFF2F2F2"/>
      </patternFill>
    </fill>
    <fill>
      <patternFill patternType="solid">
        <fgColor rgb="FF92D050"/>
        <bgColor rgb="FFB0B0B0"/>
      </patternFill>
    </fill>
    <fill>
      <patternFill patternType="solid">
        <fgColor rgb="FFFFC000"/>
        <bgColor rgb="FFE0B000"/>
      </patternFill>
    </fill>
    <fill>
      <patternFill patternType="solid">
        <fgColor rgb="FFFFF2CC"/>
        <bgColor rgb="FFFFF2CB"/>
      </patternFill>
    </fill>
    <fill>
      <patternFill patternType="solid">
        <fgColor rgb="FF1A1F6B"/>
        <bgColor rgb="FF1F3864"/>
      </patternFill>
    </fill>
    <fill>
      <patternFill patternType="solid">
        <fgColor rgb="FFE8EDF8"/>
        <bgColor rgb="FFF2F2F2"/>
      </patternFill>
    </fill>
    <fill>
      <patternFill patternType="solid">
        <fgColor rgb="FF1F3864"/>
        <bgColor rgb="FF1A1F6B"/>
      </patternFill>
    </fill>
    <fill>
      <patternFill patternType="solid">
        <fgColor rgb="FFD9E2F3"/>
        <bgColor rgb="FFDCE4F5"/>
      </patternFill>
    </fill>
    <fill>
      <patternFill patternType="solid">
        <fgColor rgb="FFFFF2CB"/>
        <bgColor rgb="FFFFF2CC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8EDF8"/>
      </patternFill>
    </fill>
    <fill>
      <patternFill patternType="solid">
        <fgColor rgb="FFC55A11"/>
        <bgColor rgb="FFE46C0A"/>
      </patternFill>
    </fill>
    <fill>
      <patternFill patternType="solid">
        <fgColor rgb="FFD9EAD3"/>
        <bgColor rgb="FFD9E2F3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C4D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1A1F6B"/>
      </left>
      <right style="thin">
        <color rgb="FF1A1F6B"/>
      </right>
      <top style="thin">
        <color rgb="FF1A1F6B"/>
      </top>
      <bottom style="thin">
        <color rgb="FF1A1F6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thick">
        <color rgb="FFE0B000"/>
      </left>
      <right/>
      <top style="thin">
        <color rgb="FFE0B000"/>
      </top>
      <bottom style="thin">
        <color rgb="FFE0B000"/>
      </bottom>
      <diagonal/>
    </border>
    <border>
      <left style="medium">
        <color rgb="FF1A1F6B"/>
      </left>
      <right style="medium">
        <color rgb="FF1A1F6B"/>
      </right>
      <top style="medium">
        <color rgb="FF1A1F6B"/>
      </top>
      <bottom style="medium">
        <color rgb="FF1A1F6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rgb="FFBFBFB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0" xfId="0" applyFont="1"/>
    <xf numFmtId="0" fontId="5" fillId="3" borderId="3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/>
    <xf numFmtId="0" fontId="3" fillId="0" borderId="0" xfId="0" applyFont="1" applyAlignment="1">
      <alignment vertical="center" wrapText="1" indent="1"/>
    </xf>
    <xf numFmtId="0" fontId="2" fillId="0" borderId="1" xfId="0" applyFont="1" applyBorder="1" applyAlignment="1">
      <alignment vertical="top" wrapText="1"/>
    </xf>
    <xf numFmtId="0" fontId="1" fillId="0" borderId="0" xfId="0" applyFont="1"/>
    <xf numFmtId="0" fontId="5" fillId="6" borderId="2" xfId="0" applyFont="1" applyFill="1" applyBorder="1" applyAlignment="1" applyProtection="1">
      <alignment vertical="top" wrapText="1"/>
      <protection locked="0"/>
    </xf>
    <xf numFmtId="0" fontId="30" fillId="6" borderId="6" xfId="0" applyFont="1" applyFill="1" applyBorder="1" applyAlignment="1">
      <alignment vertical="center" wrapText="1" indent="1"/>
    </xf>
    <xf numFmtId="0" fontId="2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14" fillId="0" borderId="0" xfId="0" applyFont="1" applyAlignment="1">
      <alignment vertical="center" wrapText="1" indent="1"/>
    </xf>
    <xf numFmtId="0" fontId="21" fillId="0" borderId="0" xfId="0" applyFont="1"/>
    <xf numFmtId="0" fontId="0" fillId="0" borderId="1" xfId="0" applyBorder="1"/>
    <xf numFmtId="0" fontId="6" fillId="0" borderId="0" xfId="0" applyFont="1"/>
    <xf numFmtId="0" fontId="0" fillId="4" borderId="2" xfId="0" applyFill="1" applyBorder="1"/>
    <xf numFmtId="0" fontId="0" fillId="3" borderId="2" xfId="0" applyFill="1" applyBorder="1"/>
    <xf numFmtId="0" fontId="0" fillId="5" borderId="2" xfId="0" applyFill="1" applyBorder="1"/>
    <xf numFmtId="0" fontId="0" fillId="6" borderId="2" xfId="0" applyFill="1" applyBorder="1"/>
    <xf numFmtId="0" fontId="9" fillId="7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12" fillId="0" borderId="5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0" borderId="0" xfId="0" applyFont="1"/>
    <xf numFmtId="0" fontId="16" fillId="5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2" fillId="0" borderId="0" xfId="0" applyFont="1"/>
    <xf numFmtId="0" fontId="23" fillId="0" borderId="0" xfId="0" applyFont="1"/>
    <xf numFmtId="164" fontId="0" fillId="3" borderId="3" xfId="0" applyNumberFormat="1" applyFill="1" applyBorder="1" applyProtection="1">
      <protection locked="0"/>
    </xf>
    <xf numFmtId="0" fontId="31" fillId="3" borderId="7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vertical="center" wrapText="1"/>
      <protection locked="0"/>
    </xf>
    <xf numFmtId="164" fontId="5" fillId="3" borderId="2" xfId="0" applyNumberFormat="1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/>
    <xf numFmtId="164" fontId="6" fillId="2" borderId="2" xfId="0" applyNumberFormat="1" applyFont="1" applyFill="1" applyBorder="1"/>
    <xf numFmtId="0" fontId="14" fillId="0" borderId="0" xfId="0" applyFont="1"/>
    <xf numFmtId="164" fontId="5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/>
    </xf>
    <xf numFmtId="0" fontId="32" fillId="0" borderId="0" xfId="0" applyFont="1"/>
    <xf numFmtId="165" fontId="5" fillId="3" borderId="2" xfId="0" applyNumberFormat="1" applyFont="1" applyFill="1" applyBorder="1" applyAlignment="1" applyProtection="1">
      <alignment vertical="center" wrapText="1"/>
      <protection locked="0"/>
    </xf>
    <xf numFmtId="10" fontId="5" fillId="3" borderId="2" xfId="0" applyNumberFormat="1" applyFont="1" applyFill="1" applyBorder="1" applyAlignment="1" applyProtection="1">
      <alignment vertical="center" wrapText="1"/>
      <protection locked="0"/>
    </xf>
    <xf numFmtId="164" fontId="5" fillId="10" borderId="2" xfId="0" applyNumberFormat="1" applyFont="1" applyFill="1" applyBorder="1" applyAlignment="1">
      <alignment vertical="center" wrapText="1"/>
    </xf>
    <xf numFmtId="0" fontId="35" fillId="0" borderId="2" xfId="0" applyFont="1" applyBorder="1" applyAlignment="1">
      <alignment horizontal="center"/>
    </xf>
    <xf numFmtId="0" fontId="14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6" borderId="2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Alignment="1">
      <alignment vertical="top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top" wrapText="1"/>
    </xf>
    <xf numFmtId="0" fontId="36" fillId="0" borderId="0" xfId="0" applyFont="1"/>
    <xf numFmtId="164" fontId="14" fillId="10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 indent="1"/>
    </xf>
    <xf numFmtId="0" fontId="5" fillId="0" borderId="2" xfId="0" applyFont="1" applyBorder="1" applyAlignment="1">
      <alignment vertical="center" wrapText="1" indent="2"/>
    </xf>
    <xf numFmtId="0" fontId="19" fillId="0" borderId="0" xfId="0" applyFont="1" applyAlignment="1">
      <alignment horizontal="right"/>
    </xf>
    <xf numFmtId="0" fontId="40" fillId="6" borderId="8" xfId="0" applyFont="1" applyFill="1" applyBorder="1" applyProtection="1">
      <protection locked="0"/>
    </xf>
    <xf numFmtId="0" fontId="40" fillId="12" borderId="8" xfId="0" applyFont="1" applyFill="1" applyBorder="1"/>
    <xf numFmtId="164" fontId="40" fillId="6" borderId="8" xfId="0" applyNumberFormat="1" applyFont="1" applyFill="1" applyBorder="1" applyProtection="1">
      <protection locked="0"/>
    </xf>
    <xf numFmtId="164" fontId="12" fillId="13" borderId="9" xfId="0" applyNumberFormat="1" applyFont="1" applyFill="1" applyBorder="1" applyAlignment="1">
      <alignment horizontal="right" vertical="center"/>
    </xf>
    <xf numFmtId="0" fontId="41" fillId="12" borderId="8" xfId="0" applyFont="1" applyFill="1" applyBorder="1" applyAlignment="1">
      <alignment vertical="center"/>
    </xf>
    <xf numFmtId="0" fontId="41" fillId="12" borderId="9" xfId="0" applyFont="1" applyFill="1" applyBorder="1" applyAlignment="1">
      <alignment horizontal="center" vertical="center"/>
    </xf>
    <xf numFmtId="0" fontId="42" fillId="12" borderId="8" xfId="0" applyFont="1" applyFill="1" applyBorder="1"/>
    <xf numFmtId="166" fontId="42" fillId="12" borderId="8" xfId="0" applyNumberFormat="1" applyFont="1" applyFill="1" applyBorder="1"/>
    <xf numFmtId="166" fontId="42" fillId="12" borderId="9" xfId="0" applyNumberFormat="1" applyFont="1" applyFill="1" applyBorder="1" applyAlignment="1">
      <alignment horizontal="center"/>
    </xf>
    <xf numFmtId="0" fontId="42" fillId="12" borderId="9" xfId="0" applyFont="1" applyFill="1" applyBorder="1" applyAlignment="1">
      <alignment horizontal="center"/>
    </xf>
    <xf numFmtId="0" fontId="38" fillId="12" borderId="8" xfId="0" applyFont="1" applyFill="1" applyBorder="1" applyAlignment="1">
      <alignment vertical="center"/>
    </xf>
    <xf numFmtId="164" fontId="45" fillId="2" borderId="12" xfId="0" applyNumberFormat="1" applyFont="1" applyFill="1" applyBorder="1" applyAlignment="1">
      <alignment horizontal="left" vertical="center"/>
    </xf>
    <xf numFmtId="164" fontId="45" fillId="2" borderId="12" xfId="0" applyNumberFormat="1" applyFont="1" applyFill="1" applyBorder="1" applyAlignment="1">
      <alignment horizontal="left" vertical="center" wrapText="1"/>
    </xf>
    <xf numFmtId="164" fontId="45" fillId="2" borderId="12" xfId="0" applyNumberFormat="1" applyFont="1" applyFill="1" applyBorder="1" applyAlignment="1">
      <alignment horizontal="left" vertical="center" wrapText="1" indent="1"/>
    </xf>
    <xf numFmtId="164" fontId="46" fillId="13" borderId="12" xfId="0" applyNumberFormat="1" applyFont="1" applyFill="1" applyBorder="1" applyAlignment="1">
      <alignment horizontal="left" vertical="center"/>
    </xf>
    <xf numFmtId="164" fontId="46" fillId="13" borderId="12" xfId="0" applyNumberFormat="1" applyFont="1" applyFill="1" applyBorder="1" applyAlignment="1">
      <alignment horizontal="left" vertical="center" wrapText="1" indent="2"/>
    </xf>
    <xf numFmtId="164" fontId="46" fillId="13" borderId="12" xfId="0" applyNumberFormat="1" applyFont="1" applyFill="1" applyBorder="1" applyAlignment="1">
      <alignment horizontal="left" vertical="center" wrapText="1"/>
    </xf>
    <xf numFmtId="164" fontId="46" fillId="13" borderId="12" xfId="0" applyNumberFormat="1" applyFont="1" applyFill="1" applyBorder="1" applyAlignment="1">
      <alignment horizontal="left" vertical="center" wrapText="1" indent="3"/>
    </xf>
    <xf numFmtId="164" fontId="46" fillId="13" borderId="12" xfId="0" applyNumberFormat="1" applyFont="1" applyFill="1" applyBorder="1" applyAlignment="1">
      <alignment horizontal="left" vertical="center" wrapText="1" indent="1"/>
    </xf>
    <xf numFmtId="164" fontId="46" fillId="13" borderId="12" xfId="0" applyNumberFormat="1" applyFont="1" applyFill="1" applyBorder="1" applyAlignment="1">
      <alignment horizontal="left" vertical="center" wrapText="1" indent="4"/>
    </xf>
    <xf numFmtId="0" fontId="47" fillId="0" borderId="0" xfId="0" applyFont="1" applyAlignment="1">
      <alignment horizontal="right"/>
    </xf>
    <xf numFmtId="0" fontId="48" fillId="6" borderId="8" xfId="0" applyFont="1" applyFill="1" applyBorder="1" applyProtection="1">
      <protection locked="0"/>
    </xf>
    <xf numFmtId="0" fontId="48" fillId="6" borderId="8" xfId="0" applyFont="1" applyFill="1" applyBorder="1" applyAlignment="1" applyProtection="1">
      <alignment horizontal="center" vertical="center"/>
      <protection locked="0"/>
    </xf>
    <xf numFmtId="164" fontId="48" fillId="6" borderId="8" xfId="0" applyNumberFormat="1" applyFont="1" applyFill="1" applyBorder="1" applyAlignment="1" applyProtection="1">
      <alignment horizontal="right" vertical="center" wrapText="1"/>
      <protection locked="0"/>
    </xf>
    <xf numFmtId="0" fontId="48" fillId="0" borderId="0" xfId="0" applyFont="1"/>
    <xf numFmtId="0" fontId="49" fillId="0" borderId="13" xfId="0" applyFont="1" applyBorder="1" applyAlignment="1">
      <alignment wrapText="1"/>
    </xf>
    <xf numFmtId="0" fontId="40" fillId="0" borderId="0" xfId="0" applyFont="1"/>
    <xf numFmtId="0" fontId="50" fillId="0" borderId="13" xfId="0" applyFont="1" applyBorder="1" applyAlignment="1">
      <alignment wrapText="1"/>
    </xf>
    <xf numFmtId="49" fontId="40" fillId="0" borderId="0" xfId="0" applyNumberFormat="1" applyFont="1"/>
    <xf numFmtId="0" fontId="50" fillId="15" borderId="13" xfId="0" applyFont="1" applyFill="1" applyBorder="1" applyAlignment="1">
      <alignment wrapText="1"/>
    </xf>
    <xf numFmtId="49" fontId="0" fillId="0" borderId="0" xfId="0" applyNumberFormat="1"/>
    <xf numFmtId="0" fontId="50" fillId="0" borderId="13" xfId="0" applyFont="1" applyBorder="1" applyAlignment="1">
      <alignment horizontal="right" wrapText="1"/>
    </xf>
    <xf numFmtId="0" fontId="7" fillId="0" borderId="0" xfId="0" applyFont="1"/>
    <xf numFmtId="0" fontId="8" fillId="7" borderId="0" xfId="0" applyFont="1" applyFill="1" applyAlignment="1">
      <alignment horizontal="left" vertical="center" indent="1"/>
    </xf>
    <xf numFmtId="0" fontId="9" fillId="7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7" fillId="0" borderId="0" xfId="0" applyFont="1"/>
    <xf numFmtId="0" fontId="24" fillId="8" borderId="3" xfId="0" applyFont="1" applyFill="1" applyBorder="1"/>
    <xf numFmtId="0" fontId="26" fillId="8" borderId="3" xfId="0" applyFont="1" applyFill="1" applyBorder="1" applyAlignment="1">
      <alignment vertical="center" wrapText="1"/>
    </xf>
    <xf numFmtId="0" fontId="27" fillId="8" borderId="3" xfId="0" applyFont="1" applyFill="1" applyBorder="1" applyAlignment="1">
      <alignment vertical="center" wrapText="1"/>
    </xf>
    <xf numFmtId="0" fontId="29" fillId="8" borderId="3" xfId="0" applyFont="1" applyFill="1" applyBorder="1" applyAlignment="1">
      <alignment vertical="top" wrapText="1"/>
    </xf>
    <xf numFmtId="0" fontId="6" fillId="2" borderId="2" xfId="0" applyFont="1" applyFill="1" applyBorder="1"/>
    <xf numFmtId="0" fontId="34" fillId="9" borderId="0" xfId="0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4" fillId="0" borderId="0" xfId="0" applyFont="1"/>
    <xf numFmtId="0" fontId="0" fillId="0" borderId="0" xfId="0"/>
    <xf numFmtId="0" fontId="37" fillId="9" borderId="0" xfId="0" applyFont="1" applyFill="1" applyAlignment="1">
      <alignment vertical="center"/>
    </xf>
    <xf numFmtId="0" fontId="21" fillId="11" borderId="0" xfId="0" applyFont="1" applyFill="1" applyAlignment="1">
      <alignment horizontal="left" vertical="center" wrapText="1" indent="1"/>
    </xf>
    <xf numFmtId="0" fontId="38" fillId="0" borderId="0" xfId="0" applyFont="1" applyAlignment="1">
      <alignment horizontal="center" vertical="center" wrapText="1"/>
    </xf>
    <xf numFmtId="0" fontId="39" fillId="5" borderId="0" xfId="0" applyFont="1" applyFill="1" applyAlignment="1">
      <alignment horizontal="center" vertical="center"/>
    </xf>
    <xf numFmtId="164" fontId="40" fillId="6" borderId="8" xfId="0" applyNumberFormat="1" applyFont="1" applyFill="1" applyBorder="1" applyAlignment="1" applyProtection="1">
      <alignment horizontal="center"/>
      <protection locked="0"/>
    </xf>
    <xf numFmtId="0" fontId="40" fillId="6" borderId="8" xfId="0" applyFont="1" applyFill="1" applyBorder="1" applyAlignment="1" applyProtection="1">
      <alignment horizontal="center"/>
      <protection locked="0"/>
    </xf>
    <xf numFmtId="0" fontId="41" fillId="14" borderId="10" xfId="0" applyFont="1" applyFill="1" applyBorder="1" applyAlignment="1">
      <alignment horizontal="center" vertical="center"/>
    </xf>
    <xf numFmtId="0" fontId="41" fillId="12" borderId="8" xfId="0" applyFont="1" applyFill="1" applyBorder="1" applyAlignment="1">
      <alignment horizontal="center" vertical="center"/>
    </xf>
    <xf numFmtId="0" fontId="41" fillId="12" borderId="11" xfId="0" applyFont="1" applyFill="1" applyBorder="1" applyAlignment="1">
      <alignment horizontal="center" vertical="center"/>
    </xf>
    <xf numFmtId="166" fontId="42" fillId="12" borderId="8" xfId="0" applyNumberFormat="1" applyFont="1" applyFill="1" applyBorder="1" applyAlignment="1">
      <alignment horizontal="center"/>
    </xf>
    <xf numFmtId="0" fontId="43" fillId="12" borderId="11" xfId="0" applyFont="1" applyFill="1" applyBorder="1" applyAlignment="1">
      <alignment horizontal="center" vertical="center" wrapText="1"/>
    </xf>
    <xf numFmtId="0" fontId="42" fillId="12" borderId="8" xfId="0" applyFont="1" applyFill="1" applyBorder="1" applyAlignment="1">
      <alignment horizontal="center"/>
    </xf>
    <xf numFmtId="0" fontId="44" fillId="0" borderId="0" xfId="0" applyFont="1" applyAlignment="1">
      <alignment horizontal="left" vertical="center"/>
    </xf>
    <xf numFmtId="164" fontId="12" fillId="2" borderId="12" xfId="0" applyNumberFormat="1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center"/>
    </xf>
    <xf numFmtId="164" fontId="12" fillId="13" borderId="12" xfId="0" applyNumberFormat="1" applyFont="1" applyFill="1" applyBorder="1" applyAlignment="1">
      <alignment horizontal="right" vertical="center"/>
    </xf>
    <xf numFmtId="0" fontId="12" fillId="13" borderId="12" xfId="0" applyFont="1" applyFill="1" applyBorder="1" applyAlignment="1">
      <alignment horizontal="center"/>
    </xf>
    <xf numFmtId="0" fontId="39" fillId="5" borderId="8" xfId="0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/>
    </xf>
  </cellXfs>
  <cellStyles count="1">
    <cellStyle name="Normalny" xfId="0" builtinId="0"/>
  </cellStyles>
  <dxfs count="65"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i/>
        <color rgb="FF6B7094"/>
      </font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i/>
        <color rgb="FF6B7094"/>
      </font>
    </dxf>
    <dxf>
      <font>
        <b/>
        <color rgb="FFE8505B"/>
      </font>
      <fill>
        <patternFill>
          <bgColor rgb="FFFBE1E2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375623"/>
      </font>
      <fill>
        <patternFill>
          <bgColor rgb="FFEBF6E3"/>
        </patternFill>
      </fill>
    </dxf>
    <dxf>
      <fill>
        <patternFill>
          <bgColor rgb="FFEBF6E3"/>
        </patternFill>
      </fill>
    </dxf>
    <dxf>
      <fill>
        <patternFill>
          <bgColor rgb="FFFFC000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  <dxf>
      <font>
        <i/>
        <sz val="9"/>
        <color rgb="FF6B7094"/>
      </font>
    </dxf>
    <dxf>
      <fill>
        <patternFill>
          <bgColor rgb="FFEBF6E3"/>
        </patternFill>
      </fill>
    </dxf>
    <dxf>
      <font>
        <b/>
        <color rgb="FFE8505B"/>
      </font>
      <fill>
        <patternFill>
          <bgColor rgb="FFFBE1E2"/>
        </patternFill>
      </fill>
    </dxf>
    <dxf>
      <font>
        <b/>
        <color rgb="FF1A1F6B"/>
      </font>
      <fill>
        <patternFill>
          <bgColor rgb="FFB9D3F5"/>
        </patternFill>
      </fill>
    </dxf>
    <dxf>
      <font>
        <i/>
        <color rgb="FF6B7094"/>
      </font>
      <fill>
        <patternFill>
          <bgColor rgb="FFF2F2F2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B9D3F5"/>
        </patternFill>
      </fill>
    </dxf>
    <dxf>
      <font>
        <b/>
        <color rgb="FFE8505B"/>
      </font>
      <fill>
        <patternFill>
          <bgColor rgb="FFF4B4B7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EBF6E3"/>
        </patternFill>
      </fill>
    </dxf>
    <dxf>
      <font>
        <b/>
        <color rgb="FF1A1F6B"/>
      </font>
      <fill>
        <patternFill>
          <bgColor rgb="FFB9D3F5"/>
        </patternFill>
      </fill>
    </dxf>
    <dxf>
      <font>
        <b/>
        <color rgb="FFE8505B"/>
      </font>
      <fill>
        <patternFill>
          <bgColor rgb="FFF4B4B7"/>
        </patternFill>
      </fill>
    </dxf>
    <dxf>
      <font>
        <b/>
        <color rgb="FFB42318"/>
      </font>
      <fill>
        <patternFill>
          <bgColor rgb="FFFBE1E2"/>
        </patternFill>
      </fill>
    </dxf>
    <dxf>
      <font>
        <b/>
        <color rgb="FF8A4B00"/>
      </font>
      <fill>
        <patternFill>
          <bgColor rgb="FFFFF2CC"/>
        </patternFill>
      </fill>
    </dxf>
    <dxf>
      <font>
        <b/>
        <color rgb="FF375623"/>
      </font>
      <fill>
        <patternFill>
          <bgColor rgb="FFEBF6E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2F2F2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595959"/>
      <rgbColor rgb="FFDCE4F5"/>
      <rgbColor rgb="FFB42318"/>
      <rgbColor rgb="FFFFF2CC"/>
      <rgbColor rgb="FFEBF6E3"/>
      <rgbColor rgb="FF660066"/>
      <rgbColor rgb="FFE8505B"/>
      <rgbColor rgb="FF0563C1"/>
      <rgbColor rgb="FFB9D3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4D4"/>
      <rgbColor rgb="FFE8EDF8"/>
      <rgbColor rgb="FFD9EAD3"/>
      <rgbColor rgb="FFFFF2CB"/>
      <rgbColor rgb="FFCCCCCC"/>
      <rgbColor rgb="FFFBE1E2"/>
      <rgbColor rgb="FFD9E2F3"/>
      <rgbColor rgb="FFF4B4B7"/>
      <rgbColor rgb="FF3366FF"/>
      <rgbColor rgb="FF33CCCC"/>
      <rgbColor rgb="FF92D050"/>
      <rgbColor rgb="FFFFC000"/>
      <rgbColor rgb="FFE0B000"/>
      <rgbColor rgb="FFE46C0A"/>
      <rgbColor rgb="FF6B7094"/>
      <rgbColor rgb="FFB0B0B0"/>
      <rgbColor rgb="FF1F3864"/>
      <rgbColor rgb="FF00B050"/>
      <rgbColor rgb="FF003300"/>
      <rgbColor rgb="FF333300"/>
      <rgbColor rgb="FF8A4B00"/>
      <rgbColor rgb="FFC55A11"/>
      <rgbColor rgb="FF1A1F6B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285840</xdr:colOff>
      <xdr:row>0</xdr:row>
      <xdr:rowOff>162000</xdr:rowOff>
    </xdr:from>
    <xdr:to>
      <xdr:col>8</xdr:col>
      <xdr:colOff>332640</xdr:colOff>
      <xdr:row>1</xdr:row>
      <xdr:rowOff>187920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67040" y="162000"/>
          <a:ext cx="1456560" cy="302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showGridLines="0" topLeftCell="A14" zoomScaleNormal="100" workbookViewId="0"/>
  </sheetViews>
  <sheetFormatPr defaultColWidth="0" defaultRowHeight="15" zeroHeight="1" x14ac:dyDescent="0.25"/>
  <cols>
    <col min="1" max="1" width="24" customWidth="1"/>
    <col min="2" max="4" width="20" customWidth="1"/>
    <col min="5" max="5" width="18" customWidth="1"/>
    <col min="6" max="7" width="12" customWidth="1"/>
    <col min="8" max="8" width="20" customWidth="1"/>
    <col min="9" max="10" width="16" customWidth="1"/>
    <col min="11" max="11" width="18" customWidth="1"/>
    <col min="12" max="16384" width="8.7109375" hidden="1"/>
  </cols>
  <sheetData>
    <row r="1" spans="1:11" ht="21.7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11" ht="55.5" customHeight="1" x14ac:dyDescent="0.25">
      <c r="A2" s="5" t="s">
        <v>1</v>
      </c>
      <c r="B2" s="5"/>
      <c r="C2" s="5"/>
      <c r="D2" s="5"/>
      <c r="E2" s="5"/>
      <c r="F2" s="5"/>
      <c r="G2" s="5"/>
      <c r="H2" s="14"/>
      <c r="I2" s="14"/>
    </row>
    <row r="3" spans="1:11" ht="33.75" customHeight="1" x14ac:dyDescent="0.25">
      <c r="A3" s="4" t="str">
        <f>IF(lista!F2&lt;&gt;"","⚠ PLIK NIEGOTOWY DO WYSYŁKI — nie wypełniono: "&amp;LEFT(lista!F2,LEN(lista!F2)-2)&amp;". Uzupełnij przed wysłaniem paczki danych.",IF(lista!F3&gt;0,"⚠ Zakładki konieczne mają niepełne wiersze ("&amp;lista!F3&amp;") — sprawdź statusy w tabeli poniżej.","✓ Wszystkie zakładki konieczne są uzupełnione. Możesz wysłać plik albo uzupełnić dodatkowe informacje w pozostałych zakładkach, jeśli Cię dotyczą."))</f>
        <v>⚠ PLIK NIEGOTOWY DO WYSYŁKI — nie wypełniono: dotacje majątkowe, sprzedaż mienia, zobowiązania – spłaty, źródła pokrycia deficytu. Uzupełnij przed wysłaniem paczki danych.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" customHeight="1" x14ac:dyDescent="0.25">
      <c r="A4" s="3" t="s">
        <v>2</v>
      </c>
      <c r="B4" s="3"/>
      <c r="C4" s="3"/>
      <c r="D4" s="2"/>
      <c r="E4" s="2"/>
      <c r="F4" s="2"/>
      <c r="G4" s="2"/>
    </row>
    <row r="5" spans="1:11" ht="18" customHeight="1" x14ac:dyDescent="0.25">
      <c r="A5" s="3" t="s">
        <v>3</v>
      </c>
      <c r="B5" s="3"/>
      <c r="C5" s="3"/>
      <c r="D5" s="2"/>
      <c r="E5" s="2"/>
      <c r="F5" s="2"/>
      <c r="G5" s="2"/>
    </row>
    <row r="6" spans="1:11" ht="18" customHeight="1" x14ac:dyDescent="0.25">
      <c r="A6" s="3" t="s">
        <v>4</v>
      </c>
      <c r="B6" s="3"/>
      <c r="C6" s="3"/>
      <c r="D6" s="2"/>
      <c r="E6" s="2"/>
      <c r="F6" s="2"/>
      <c r="G6" s="2"/>
    </row>
    <row r="7" spans="1:11" ht="18" customHeight="1" x14ac:dyDescent="0.25">
      <c r="A7" s="3" t="s">
        <v>5</v>
      </c>
      <c r="B7" s="3"/>
      <c r="C7" s="3"/>
      <c r="D7" s="2"/>
      <c r="E7" s="2"/>
      <c r="F7" s="2"/>
      <c r="G7" s="2"/>
    </row>
    <row r="8" spans="1:11" x14ac:dyDescent="0.25"/>
    <row r="9" spans="1:11" ht="15" customHeight="1" x14ac:dyDescent="0.25">
      <c r="A9" s="15" t="s">
        <v>6</v>
      </c>
    </row>
    <row r="10" spans="1:11" ht="15" customHeight="1" x14ac:dyDescent="0.25">
      <c r="A10" s="16"/>
      <c r="B10" s="1" t="s">
        <v>7</v>
      </c>
      <c r="C10" s="1"/>
      <c r="D10" s="1"/>
      <c r="E10" s="1"/>
      <c r="F10" s="1"/>
      <c r="G10" s="1"/>
    </row>
    <row r="11" spans="1:11" ht="15" customHeight="1" x14ac:dyDescent="0.25">
      <c r="A11" s="17"/>
      <c r="B11" s="1" t="s">
        <v>8</v>
      </c>
      <c r="C11" s="1"/>
      <c r="D11" s="1"/>
      <c r="E11" s="1"/>
      <c r="F11" s="1"/>
      <c r="G11" s="1"/>
    </row>
    <row r="12" spans="1:11" ht="15" customHeight="1" x14ac:dyDescent="0.25">
      <c r="A12" s="18"/>
      <c r="B12" s="1" t="s">
        <v>9</v>
      </c>
      <c r="C12" s="1"/>
      <c r="D12" s="1"/>
      <c r="E12" s="1"/>
      <c r="F12" s="1"/>
      <c r="G12" s="1"/>
    </row>
    <row r="13" spans="1:11" ht="15" customHeight="1" x14ac:dyDescent="0.25">
      <c r="A13" s="19"/>
      <c r="B13" s="1" t="s">
        <v>10</v>
      </c>
      <c r="C13" s="1"/>
      <c r="D13" s="1"/>
      <c r="E13" s="1"/>
      <c r="F13" s="1"/>
      <c r="G13" s="1"/>
    </row>
    <row r="14" spans="1:11" ht="21.75" customHeight="1" x14ac:dyDescent="0.25">
      <c r="A14" s="96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</row>
    <row r="15" spans="1:11" ht="19.5" customHeight="1" x14ac:dyDescent="0.25">
      <c r="A15" s="97" t="s">
        <v>12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</row>
    <row r="16" spans="1:11" ht="30" customHeight="1" x14ac:dyDescent="0.25">
      <c r="A16" s="20" t="s">
        <v>13</v>
      </c>
      <c r="B16" s="98" t="s">
        <v>14</v>
      </c>
      <c r="C16" s="98"/>
      <c r="D16" s="98"/>
      <c r="E16" s="20" t="s">
        <v>15</v>
      </c>
      <c r="F16" s="98" t="s">
        <v>16</v>
      </c>
      <c r="G16" s="98"/>
      <c r="H16" s="20" t="s">
        <v>17</v>
      </c>
      <c r="I16" s="20" t="s">
        <v>18</v>
      </c>
      <c r="J16" s="20" t="s">
        <v>19</v>
      </c>
      <c r="K16" s="20" t="s">
        <v>20</v>
      </c>
    </row>
    <row r="17" spans="1:11" ht="30" customHeight="1" x14ac:dyDescent="0.25">
      <c r="A17" s="21" t="s">
        <v>21</v>
      </c>
      <c r="B17" s="99" t="s">
        <v>22</v>
      </c>
      <c r="C17" s="99"/>
      <c r="D17" s="99"/>
      <c r="E17" s="22" t="s">
        <v>23</v>
      </c>
      <c r="F17" s="100" t="str">
        <f>HYPERLINK("#dotacje_majatkowe!B11",IF(AND(dotacje_majatkowe!D8="NIE",COUNTA(dotacje_majatkowe!B11:G50)=0),"nie dotyczy",IF(SUMPRODUCT(--(((dotacje_majatkowe!B11:B50&lt;&gt;"")+(dotacje_majatkowe!C11:C50&lt;&gt;"")+(dotacje_majatkowe!D11:D50&lt;&gt;"")+(dotacje_majatkowe!E11:E50&lt;&gt;"")+(dotacje_majatkowe!F11:F50&lt;&gt;"")+(dotacje_majatkowe!G11:G50&lt;&gt;""))&gt;0))=0,"do uzupełnienia",IF(SUMPRODUCT(--(((dotacje_majatkowe!B11:B50&lt;&gt;"")+(dotacje_majatkowe!C11:C50&lt;&gt;"")+(dotacje_majatkowe!D11:D50&lt;&gt;"")+(dotacje_majatkowe!E11:E50&lt;&gt;"")+(dotacje_majatkowe!F11:F50&lt;&gt;"")+(dotacje_majatkowe!G11:G50&lt;&gt;""))&gt;0))=SUMPRODUCT((dotacje_majatkowe!B11:B50&lt;&gt;"")*(dotacje_majatkowe!C11:C50&lt;&gt;"")*(((dotacje_majatkowe!D11:D50&lt;&gt;"")+(dotacje_majatkowe!E11:E50&lt;&gt;"")+(dotacje_majatkowe!F11:F50&lt;&gt;"")+(dotacje_majatkowe!G11:G50&lt;&gt;""))&gt;0)),"kompletna","rozpoczęta"))))</f>
        <v>do uzupełnienia</v>
      </c>
      <c r="G17" s="100"/>
      <c r="H17" s="23" t="str">
        <f>SUMPRODUCT((dotacje_majatkowe!B11:B50&lt;&gt;"")*(dotacje_majatkowe!C11:C50&lt;&gt;"")*(((dotacje_majatkowe!D11:D50&lt;&gt;"")+(dotacje_majatkowe!E11:E50&lt;&gt;"")+(dotacje_majatkowe!F11:F50&lt;&gt;"")+(dotacje_majatkowe!G11:G50&lt;&gt;""))&gt;0))&amp;"/"&amp;SUMPRODUCT(--(((dotacje_majatkowe!B11:B50&lt;&gt;"")+(dotacje_majatkowe!C11:C50&lt;&gt;"")+(dotacje_majatkowe!D11:D50&lt;&gt;"")+(dotacje_majatkowe!E11:E50&lt;&gt;"")+(dotacje_majatkowe!F11:F50&lt;&gt;"")+(dotacje_majatkowe!G11:G50&lt;&gt;""))&gt;0))</f>
        <v>0/0</v>
      </c>
      <c r="I17" s="24">
        <f>SUM(dotacje_majatkowe!D11:D50)</f>
        <v>0</v>
      </c>
      <c r="J17" s="24">
        <f>SUM(dotacje_majatkowe!D11:G50)</f>
        <v>0</v>
      </c>
      <c r="K17" s="25" t="s">
        <v>24</v>
      </c>
    </row>
    <row r="18" spans="1:11" ht="30" customHeight="1" x14ac:dyDescent="0.25">
      <c r="A18" s="21" t="s">
        <v>25</v>
      </c>
      <c r="B18" s="99" t="s">
        <v>26</v>
      </c>
      <c r="C18" s="99"/>
      <c r="D18" s="99"/>
      <c r="E18" s="22" t="s">
        <v>23</v>
      </c>
      <c r="F18" s="100" t="str">
        <f>HYPERLINK("#sprzedaz_mienia!A13",IF(AND(sprzedaz_mienia!D9="NIE",COUNTA(sprzedaz_mienia!A13:F32)=0),"nie dotyczy",IF(SUMPRODUCT(--(((sprzedaz_mienia!A13:A32&lt;&gt;"")+(sprzedaz_mienia!B13:B32&lt;&gt;"")+(sprzedaz_mienia!C13:C32&lt;&gt;"")+(sprzedaz_mienia!D13:D32&lt;&gt;"")+(sprzedaz_mienia!E13:E32&lt;&gt;"")+(sprzedaz_mienia!F13:F32&lt;&gt;""))&gt;0))=0,"do uzupełnienia",IF(SUMPRODUCT(--(((sprzedaz_mienia!A13:A32&lt;&gt;"")+(sprzedaz_mienia!B13:B32&lt;&gt;"")+(sprzedaz_mienia!C13:C32&lt;&gt;"")+(sprzedaz_mienia!D13:D32&lt;&gt;"")+(sprzedaz_mienia!E13:E32&lt;&gt;"")+(sprzedaz_mienia!F13:F32&lt;&gt;""))&gt;0))=SUMPRODUCT(((sprzedaz_mienia!A13:A32&lt;&gt;"")+(sprzedaz_mienia!B13:B32&lt;&gt;"")&gt;0)*(sprzedaz_mienia!C13:C32&lt;&gt;"")*((sprzedaz_mienia!D13:D32&lt;&gt;"")+(sprzedaz_mienia!E13:E32&lt;&gt;"")&gt;0)*(sprzedaz_mienia!F13:F32&lt;&gt;"")),"kompletna","rozpoczęta"))))</f>
        <v>do uzupełnienia</v>
      </c>
      <c r="G18" s="100"/>
      <c r="H18" s="23" t="str">
        <f>SUMPRODUCT(((sprzedaz_mienia!A13:A32&lt;&gt;"")+(sprzedaz_mienia!B13:B32&lt;&gt;"")&gt;0)*(sprzedaz_mienia!C13:C32&lt;&gt;"")*((sprzedaz_mienia!D13:D32&lt;&gt;"")+(sprzedaz_mienia!E13:E32&lt;&gt;"")&gt;0)*(sprzedaz_mienia!F13:F32&lt;&gt;""))&amp;"/"&amp;SUMPRODUCT(--(((sprzedaz_mienia!A13:A32&lt;&gt;"")+(sprzedaz_mienia!B13:B32&lt;&gt;"")+(sprzedaz_mienia!C13:C32&lt;&gt;"")+(sprzedaz_mienia!D13:D32&lt;&gt;"")+(sprzedaz_mienia!E13:E32&lt;&gt;"")+(sprzedaz_mienia!F13:F32&lt;&gt;""))&gt;0))</f>
        <v>0/0</v>
      </c>
      <c r="I18" s="24">
        <f>SUM(sprzedaz_mienia!E13:E32)</f>
        <v>0</v>
      </c>
      <c r="J18" s="24">
        <f>SUM(sprzedaz_mienia!E13:E32,sprzedaz_mienia!E37:E56,sprzedaz_mienia!E61:E80,sprzedaz_mienia!E85:E104)</f>
        <v>0</v>
      </c>
      <c r="K18" s="25" t="s">
        <v>24</v>
      </c>
    </row>
    <row r="19" spans="1:11" ht="30" customHeight="1" x14ac:dyDescent="0.25">
      <c r="A19" s="21" t="s">
        <v>27</v>
      </c>
      <c r="B19" s="99" t="s">
        <v>28</v>
      </c>
      <c r="C19" s="99"/>
      <c r="D19" s="99"/>
      <c r="E19" s="22" t="s">
        <v>23</v>
      </c>
      <c r="F19" s="100" t="str">
        <f>HYPERLINK("#zobowiazania_splaty!A11",IF(AND(zobowiazania_splaty!F9="NIE",COUNTA(zobowiazania_splaty!A11:Z40)=0),"bez zmian",IF(SUMPRODUCT(--(((zobowiazania_splaty!A11:A40&lt;&gt;"")+(zobowiazania_splaty!B11:B40&lt;&gt;"")+(zobowiazania_splaty!C11:C40&lt;&gt;"")+(zobowiazania_splaty!D11:D40&lt;&gt;"")+(zobowiazania_splaty!F11:F40&lt;&gt;""))&gt;0))=0,"do uzupełnienia",IF(SUMPRODUCT(--(((zobowiazania_splaty!A11:A40&lt;&gt;"")+(zobowiazania_splaty!B11:B40&lt;&gt;"")+(zobowiazania_splaty!C11:C40&lt;&gt;"")+(zobowiazania_splaty!D11:D40&lt;&gt;"")+(zobowiazania_splaty!F11:F40&lt;&gt;""))&gt;0))=SUMPRODUCT((zobowiazania_splaty!A11:A40&lt;&gt;"")*(zobowiazania_splaty!B11:B40&lt;&gt;"")*(zobowiazania_splaty!C11:C40&lt;&gt;"")*(zobowiazania_splaty!D11:D40&lt;&gt;"")*(zobowiazania_splaty!F11:F40&lt;&gt;"")),"kompletna","rozpoczęta"))))</f>
        <v>do uzupełnienia</v>
      </c>
      <c r="G19" s="100"/>
      <c r="H19" s="23" t="str">
        <f>SUMPRODUCT((zobowiazania_splaty!A11:A40&lt;&gt;"")*(zobowiazania_splaty!B11:B40&lt;&gt;"")*(zobowiazania_splaty!C11:C40&lt;&gt;"")*(zobowiazania_splaty!D11:D40&lt;&gt;"")*(zobowiazania_splaty!F11:F40&lt;&gt;""))&amp;"/"&amp;SUMPRODUCT(--(((zobowiazania_splaty!A11:A40&lt;&gt;"")+(zobowiazania_splaty!B11:B40&lt;&gt;"")+(zobowiazania_splaty!C11:C40&lt;&gt;"")+(zobowiazania_splaty!D11:D40&lt;&gt;"")+(zobowiazania_splaty!F11:F40&lt;&gt;""))&gt;0))</f>
        <v>0/0</v>
      </c>
      <c r="I19" s="24">
        <f>SUM(zobowiazania_splaty!G11:G40)</f>
        <v>0</v>
      </c>
      <c r="J19" s="24">
        <f>SUM(zobowiazania_splaty!G11:Z40)</f>
        <v>0</v>
      </c>
      <c r="K19" s="24">
        <f>SUM(zobowiazania_splaty!F11:F40)</f>
        <v>0</v>
      </c>
    </row>
    <row r="20" spans="1:11" ht="30" customHeight="1" x14ac:dyDescent="0.25">
      <c r="A20" s="26"/>
      <c r="B20" s="27"/>
      <c r="E20" s="28"/>
      <c r="F20" s="29"/>
    </row>
    <row r="21" spans="1:11" ht="19.5" customHeight="1" x14ac:dyDescent="0.25">
      <c r="A21" s="97" t="s">
        <v>29</v>
      </c>
      <c r="B21" s="97"/>
      <c r="C21" s="97"/>
      <c r="D21" s="97"/>
      <c r="E21" s="97"/>
      <c r="F21" s="97"/>
      <c r="G21" s="97"/>
      <c r="H21" s="97"/>
    </row>
    <row r="22" spans="1:11" ht="30" customHeight="1" x14ac:dyDescent="0.25">
      <c r="A22" s="20" t="s">
        <v>13</v>
      </c>
      <c r="B22" s="98" t="s">
        <v>14</v>
      </c>
      <c r="C22" s="98"/>
      <c r="D22" s="98"/>
      <c r="E22" s="20" t="s">
        <v>15</v>
      </c>
      <c r="F22" s="98" t="s">
        <v>16</v>
      </c>
      <c r="G22" s="98"/>
      <c r="H22" s="20" t="s">
        <v>30</v>
      </c>
    </row>
    <row r="23" spans="1:11" ht="30" customHeight="1" x14ac:dyDescent="0.25">
      <c r="A23" s="21" t="s">
        <v>31</v>
      </c>
      <c r="B23" s="101" t="s">
        <v>32</v>
      </c>
      <c r="C23" s="101"/>
      <c r="D23" s="101"/>
      <c r="E23" s="22" t="s">
        <v>23</v>
      </c>
      <c r="F23" s="100" t="str">
        <f>HYPERLINK("#zrodla_pokrycia_deficytu!C9",IF(zrodla_pokrycia_deficytu!C9="NIE","nie dotyczy",IF(zrodla_pokrycia_deficytu!C10="","do uzupełnienia",IF(IFERROR(ROUND(zrodla_pokrycia_deficytu!C10-zrodla_pokrycia_deficytu!C18,2)=0,FALSE()),"kompletna","rozpoczęta"))))</f>
        <v>do uzupełnienia</v>
      </c>
      <c r="G23" s="100"/>
      <c r="H23" s="24" t="str">
        <f>IF(OR(zrodla_pokrycia_deficytu!C9&lt;&gt;"TAK",zrodla_pokrycia_deficytu!C10=""),"—",zrodla_pokrycia_deficytu!C10)</f>
        <v>—</v>
      </c>
    </row>
    <row r="24" spans="1:11" ht="15" customHeight="1" x14ac:dyDescent="0.25">
      <c r="A24" s="30"/>
    </row>
    <row r="25" spans="1:11" ht="19.5" customHeight="1" x14ac:dyDescent="0.25">
      <c r="A25" s="97" t="s">
        <v>33</v>
      </c>
      <c r="B25" s="97"/>
      <c r="C25" s="97"/>
      <c r="D25" s="97"/>
      <c r="E25" s="97"/>
      <c r="F25" s="97"/>
      <c r="G25" s="97"/>
    </row>
    <row r="26" spans="1:11" ht="30" customHeight="1" x14ac:dyDescent="0.25">
      <c r="A26" s="20" t="s">
        <v>13</v>
      </c>
      <c r="B26" s="98" t="s">
        <v>14</v>
      </c>
      <c r="C26" s="98"/>
      <c r="D26" s="98"/>
      <c r="E26" s="20" t="s">
        <v>15</v>
      </c>
      <c r="F26" s="98" t="s">
        <v>16</v>
      </c>
      <c r="G26" s="98"/>
    </row>
    <row r="27" spans="1:11" ht="30" customHeight="1" x14ac:dyDescent="0.25">
      <c r="A27" s="21" t="s">
        <v>34</v>
      </c>
      <c r="B27" s="101" t="s">
        <v>35</v>
      </c>
      <c r="C27" s="101"/>
      <c r="D27" s="101"/>
      <c r="E27" s="31" t="s">
        <v>36</v>
      </c>
      <c r="F27" s="100" t="str">
        <f>HYPERLINK("#'dochody i wydatki unijne'!B10",IF(COUNTA('dochody i wydatki unijne'!B10:E19)=0,"do uzupełnienia","rozpoczęta"))</f>
        <v>do uzupełnienia</v>
      </c>
      <c r="G27" s="100"/>
    </row>
    <row r="28" spans="1:11" ht="30" customHeight="1" x14ac:dyDescent="0.25">
      <c r="A28" s="21" t="s">
        <v>37</v>
      </c>
      <c r="B28" s="101" t="s">
        <v>38</v>
      </c>
      <c r="C28" s="101"/>
      <c r="D28" s="101"/>
      <c r="E28" s="31" t="s">
        <v>36</v>
      </c>
      <c r="F28" s="100" t="str">
        <f>HYPERLINK("#zobowiazania_inne!B12",IF(COUNTA(zobowiazania_inne!B12:U12,zobowiazania_inne!B16:U16,zobowiazania_inne!B20:U22)=0,"do uzupełnienia","rozpoczęta"))</f>
        <v>do uzupełnienia</v>
      </c>
      <c r="G28" s="100"/>
    </row>
    <row r="29" spans="1:11" ht="42" customHeight="1" x14ac:dyDescent="0.25">
      <c r="A29" s="21" t="s">
        <v>39</v>
      </c>
      <c r="B29" s="101" t="s">
        <v>40</v>
      </c>
      <c r="C29" s="101"/>
      <c r="D29" s="101"/>
      <c r="E29" s="31" t="s">
        <v>36</v>
      </c>
      <c r="F29" s="100" t="str">
        <f>HYPERLINK("#'wykonanie 2026'!A5",IF(SUMPRODUCT(--(('wykonanie 2026'!A5:A11&lt;&gt;"")+('wykonanie 2026'!C5:C11&lt;&gt;"")+('wykonanie 2026'!D5:D11&lt;&gt;"")+('wykonanie 2026'!G5:G11&lt;&gt;"")&gt;0))+SUMPRODUCT(--(('wykonanie 2026'!A14:A20&lt;&gt;"")+('wykonanie 2026'!C14:C20&lt;&gt;"")+('wykonanie 2026'!D14:D20&lt;&gt;"")+('wykonanie 2026'!G14:G20&lt;&gt;"")&gt;0))+SUMPRODUCT(--(('wykonanie 2026'!A23:A29&lt;&gt;"")+('wykonanie 2026'!C23:C29&lt;&gt;"")+('wykonanie 2026'!D23:D29&lt;&gt;"")+('wykonanie 2026'!G23:G29&lt;&gt;"")&gt;0))+SUMPRODUCT(--(('wykonanie 2026'!A32:A38&lt;&gt;"")+('wykonanie 2026'!C32:C38&lt;&gt;"")+('wykonanie 2026'!D32:D38&lt;&gt;"")+('wykonanie 2026'!G32:G38&lt;&gt;"")&gt;0))=0,"do uzupełnienia","rozpoczęta"))</f>
        <v>do uzupełnienia</v>
      </c>
      <c r="G29" s="100"/>
    </row>
    <row r="30" spans="1:11" ht="42" customHeight="1" x14ac:dyDescent="0.25">
      <c r="A30" s="21" t="s">
        <v>41</v>
      </c>
      <c r="B30" s="101" t="s">
        <v>42</v>
      </c>
      <c r="C30" s="101"/>
      <c r="D30" s="101"/>
      <c r="E30" s="31" t="s">
        <v>36</v>
      </c>
      <c r="F30" s="100" t="str">
        <f>HYPERLINK("#informacje_uzupelniajace!A6",IF(COUNTA(informacje_uzupelniajace!A6:C19,informacje_uzupelniajace!A22:C35)=0,"do uzupełnienia","rozpoczęta"))</f>
        <v>do uzupełnienia</v>
      </c>
      <c r="G30" s="100"/>
    </row>
    <row r="31" spans="1:11" ht="30" customHeight="1" x14ac:dyDescent="0.25">
      <c r="A31" s="21" t="s">
        <v>43</v>
      </c>
      <c r="B31" s="101" t="s">
        <v>44</v>
      </c>
      <c r="C31" s="101"/>
      <c r="D31" s="101"/>
      <c r="E31" s="32" t="s">
        <v>24</v>
      </c>
      <c r="F31" s="100" t="str">
        <f>HYPERLINK("#'wykonanie - pozycje WPF'!A1","podgląd →")</f>
        <v>podgląd →</v>
      </c>
      <c r="G31" s="100"/>
    </row>
    <row r="32" spans="1:11" x14ac:dyDescent="0.25"/>
    <row r="33" spans="1:7" ht="15" hidden="1" customHeight="1" x14ac:dyDescent="0.25">
      <c r="A33" s="102"/>
      <c r="B33" s="102"/>
      <c r="C33" s="102"/>
      <c r="D33" s="102"/>
      <c r="E33" s="102"/>
      <c r="F33" s="102"/>
      <c r="G33" s="102"/>
    </row>
    <row r="34" spans="1:7" ht="15" hidden="1" customHeight="1" x14ac:dyDescent="0.25">
      <c r="A34" s="102"/>
      <c r="B34" s="102"/>
      <c r="C34" s="102"/>
      <c r="D34" s="102"/>
      <c r="E34" s="102"/>
      <c r="F34" s="102"/>
      <c r="G34" s="102"/>
    </row>
  </sheetData>
  <mergeCells count="45">
    <mergeCell ref="A33:G33"/>
    <mergeCell ref="A34:G34"/>
    <mergeCell ref="B29:D29"/>
    <mergeCell ref="F29:G29"/>
    <mergeCell ref="B30:D30"/>
    <mergeCell ref="F30:G30"/>
    <mergeCell ref="B31:D31"/>
    <mergeCell ref="F31:G31"/>
    <mergeCell ref="B26:D26"/>
    <mergeCell ref="F26:G26"/>
    <mergeCell ref="B27:D27"/>
    <mergeCell ref="F27:G27"/>
    <mergeCell ref="B28:D28"/>
    <mergeCell ref="F28:G28"/>
    <mergeCell ref="B22:D22"/>
    <mergeCell ref="F22:G22"/>
    <mergeCell ref="B23:D23"/>
    <mergeCell ref="F23:G23"/>
    <mergeCell ref="A25:G25"/>
    <mergeCell ref="B18:D18"/>
    <mergeCell ref="F18:G18"/>
    <mergeCell ref="B19:D19"/>
    <mergeCell ref="F19:G19"/>
    <mergeCell ref="A21:H21"/>
    <mergeCell ref="A15:K15"/>
    <mergeCell ref="B16:D16"/>
    <mergeCell ref="F16:G16"/>
    <mergeCell ref="B17:D17"/>
    <mergeCell ref="F17:G17"/>
    <mergeCell ref="B10:G10"/>
    <mergeCell ref="B11:G11"/>
    <mergeCell ref="B12:G12"/>
    <mergeCell ref="B13:G13"/>
    <mergeCell ref="A14:K14"/>
    <mergeCell ref="A5:C5"/>
    <mergeCell ref="D5:G5"/>
    <mergeCell ref="A6:C6"/>
    <mergeCell ref="D6:G6"/>
    <mergeCell ref="A7:C7"/>
    <mergeCell ref="D7:G7"/>
    <mergeCell ref="A1:G1"/>
    <mergeCell ref="A2:G2"/>
    <mergeCell ref="A3:K3"/>
    <mergeCell ref="A4:C4"/>
    <mergeCell ref="D4:G4"/>
  </mergeCells>
  <conditionalFormatting sqref="A3:K3">
    <cfRule type="expression" dxfId="64" priority="17">
      <formula>LEFT(A3,1)="✓"</formula>
    </cfRule>
    <cfRule type="expression" dxfId="63" priority="18">
      <formula>ISNUMBER(SEARCH("niepełne",A3))</formula>
    </cfRule>
    <cfRule type="expression" dxfId="62" priority="19">
      <formula>LEFT(A3,1)="⚠"</formula>
    </cfRule>
  </conditionalFormatting>
  <conditionalFormatting sqref="F17:F19">
    <cfRule type="expression" dxfId="61" priority="5">
      <formula>ISNUMBER(SEARCH("do uzupełnienia",F17))</formula>
    </cfRule>
    <cfRule type="expression" dxfId="60" priority="6">
      <formula>ISNUMBER(SEARCH("rozpoczęta",F17))</formula>
    </cfRule>
    <cfRule type="expression" dxfId="59" priority="7">
      <formula>ISNUMBER(SEARCH("kompletna",F17))</formula>
    </cfRule>
    <cfRule type="expression" dxfId="58" priority="8">
      <formula>ISNUMBER(SEARCH("nie dotyczy",F17))</formula>
    </cfRule>
    <cfRule type="expression" dxfId="57" priority="9">
      <formula>ISNUMBER(SEARCH("bez zmian",F17))</formula>
    </cfRule>
  </conditionalFormatting>
  <conditionalFormatting sqref="F23">
    <cfRule type="expression" dxfId="56" priority="10">
      <formula>ISNUMBER(SEARCH("do uzupełnienia",F23))</formula>
    </cfRule>
    <cfRule type="expression" dxfId="55" priority="11">
      <formula>ISNUMBER(SEARCH("rozpoczęta",F23))</formula>
    </cfRule>
    <cfRule type="expression" dxfId="54" priority="12">
      <formula>ISNUMBER(SEARCH("kompletna",F23))</formula>
    </cfRule>
    <cfRule type="expression" dxfId="53" priority="13">
      <formula>ISNUMBER(SEARCH("nie dotyczy",F23))</formula>
    </cfRule>
    <cfRule type="expression" dxfId="52" priority="14">
      <formula>ISNUMBER(SEARCH("bez zmian",F23))</formula>
    </cfRule>
  </conditionalFormatting>
  <conditionalFormatting sqref="F27:F31">
    <cfRule type="expression" dxfId="51" priority="15">
      <formula>ISNUMBER(SEARCH("do uzupełnienia",F27))</formula>
    </cfRule>
    <cfRule type="expression" dxfId="50" priority="16">
      <formula>ISNUMBER(SEARCH("rozpoczęta",F27))</formula>
    </cfRule>
  </conditionalFormatting>
  <conditionalFormatting sqref="H17:H19">
    <cfRule type="expression" dxfId="49" priority="2">
      <formula>VALUE(LEFT(H17,FIND("/",H17)-1))&lt;VALUE(MID(H17,FIND("/",H17)+1,10))</formula>
    </cfRule>
    <cfRule type="expression" dxfId="48" priority="3">
      <formula>AND(VALUE(LEFT(H17,FIND("/",H17)-1))=VALUE(MID(H17,FIND("/",H17)+1,10)),VALUE(MID(H17,FIND("/",H17)+1,10))&gt;0)</formula>
    </cfRule>
  </conditionalFormatting>
  <conditionalFormatting sqref="H23">
    <cfRule type="expression" dxfId="47" priority="4">
      <formula>H23="—"</formula>
    </cfRule>
  </conditionalFormatting>
  <hyperlinks>
    <hyperlink ref="A17" location="'dotacje_majatkowe'!A1" display="dotacje_majatkowe" xr:uid="{00000000-0004-0000-0000-000000000000}"/>
    <hyperlink ref="A18" location="'sprzedaz_mienia'!A1" display="sprzedaz_mienia" xr:uid="{00000000-0004-0000-0000-000001000000}"/>
    <hyperlink ref="A19" location="'zobowiazania_splaty'!A1" display="zobowiazania_splaty" xr:uid="{00000000-0004-0000-0000-000002000000}"/>
    <hyperlink ref="A23" location="'zrodla_pokrycia_deficytu'!A1" display="zrodla_pokrycia_deficytu" xr:uid="{00000000-0004-0000-0000-000003000000}"/>
    <hyperlink ref="A27" location="'dochody i wydatki unijne'!A1" display="dochody i wydatki unijne" xr:uid="{00000000-0004-0000-0000-000004000000}"/>
    <hyperlink ref="A28" location="'zobowiazania_inne'!A1" display="zobowiazania_inne" xr:uid="{00000000-0004-0000-0000-000005000000}"/>
    <hyperlink ref="A29" location="'wykonanie 2026'!A1" display="wykonanie 2026" xr:uid="{00000000-0004-0000-0000-000006000000}"/>
    <hyperlink ref="A30" location="'informacje_uzupelniajace'!A1" display="informacje_uzupelniajace" xr:uid="{00000000-0004-0000-0000-000007000000}"/>
    <hyperlink ref="A31" location="'wykonanie - pozycje WPF'!A1" display="wykonanie - pozycje WPF" xr:uid="{00000000-0004-0000-0000-000008000000}"/>
  </hyperlink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9"/>
  <sheetViews>
    <sheetView showGridLines="0" zoomScaleNormal="100" workbookViewId="0">
      <pane ySplit="10" topLeftCell="A11" activePane="bottomLeft" state="frozen"/>
      <selection pane="bottomLeft" activeCell="B1" sqref="B1"/>
    </sheetView>
  </sheetViews>
  <sheetFormatPr defaultColWidth="0" defaultRowHeight="15" zeroHeight="1" x14ac:dyDescent="0.25"/>
  <cols>
    <col min="1" max="1" width="6" customWidth="1"/>
    <col min="2" max="2" width="45" customWidth="1"/>
    <col min="3" max="3" width="28" customWidth="1"/>
    <col min="4" max="8" width="18" customWidth="1"/>
    <col min="9" max="11" width="14" customWidth="1"/>
    <col min="12" max="12" width="16" customWidth="1"/>
    <col min="13" max="13" width="8.42578125" hidden="1" customWidth="1"/>
    <col min="14" max="16384" width="8.7109375" hidden="1"/>
  </cols>
  <sheetData>
    <row r="1" spans="1:12" ht="15" customHeight="1" x14ac:dyDescent="0.25">
      <c r="A1" s="33" t="str">
        <f>IF(start!D4="","",start!D4)</f>
        <v/>
      </c>
      <c r="B1" s="34" t="str">
        <f>HYPERLINK("#start!A1","↩ Powrót do startu")</f>
        <v>↩ Powrót do startu</v>
      </c>
      <c r="J1" s="35"/>
    </row>
    <row r="2" spans="1:12" ht="17.25" customHeight="1" x14ac:dyDescent="0.25">
      <c r="A2" s="13" t="s">
        <v>45</v>
      </c>
      <c r="B2" s="13"/>
      <c r="C2" s="13"/>
      <c r="D2" s="13"/>
      <c r="E2" s="13"/>
      <c r="F2" s="13"/>
      <c r="G2" s="13"/>
      <c r="I2" s="35"/>
      <c r="J2" s="35"/>
    </row>
    <row r="3" spans="1:12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12"/>
      <c r="F3" s="12"/>
      <c r="G3" s="12"/>
    </row>
    <row r="4" spans="1:12" ht="15" customHeight="1" x14ac:dyDescent="0.25">
      <c r="A4" s="36" t="s">
        <v>46</v>
      </c>
      <c r="B4" s="37"/>
      <c r="I4" s="103" t="s">
        <v>47</v>
      </c>
      <c r="J4" s="103"/>
      <c r="K4" s="103"/>
      <c r="L4" s="103"/>
    </row>
    <row r="5" spans="1:12" ht="27.75" customHeight="1" x14ac:dyDescent="0.25">
      <c r="A5" s="11" t="s">
        <v>48</v>
      </c>
      <c r="B5" s="11"/>
      <c r="C5" s="11"/>
      <c r="D5" s="11"/>
      <c r="E5" s="11"/>
      <c r="F5" s="11"/>
      <c r="G5" s="11"/>
      <c r="I5" s="104" t="s">
        <v>49</v>
      </c>
      <c r="J5" s="104"/>
      <c r="K5" s="104"/>
      <c r="L5" s="38"/>
    </row>
    <row r="6" spans="1:12" ht="27.75" customHeight="1" x14ac:dyDescent="0.25">
      <c r="A6" s="11" t="s">
        <v>50</v>
      </c>
      <c r="B6" s="11"/>
      <c r="C6" s="11"/>
      <c r="D6" s="11"/>
      <c r="E6" s="11"/>
      <c r="F6" s="11"/>
      <c r="G6" s="11"/>
      <c r="I6" s="105" t="str">
        <f>IF(L5="","← wpisz kwotę z projektu budżetu",IFERROR(IF(ROUND(L5-D51,2)=0,"✓ ZGODNE","✗ Sprawdź sumę dotacji w 2027 roku"),"⚠ Wpisz samą kwotę (bez tekstu i spacji)"))</f>
        <v>← wpisz kwotę z projektu budżetu</v>
      </c>
      <c r="J6" s="105"/>
      <c r="K6" s="105"/>
      <c r="L6" s="105"/>
    </row>
    <row r="7" spans="1:12" ht="25.5" customHeight="1" x14ac:dyDescent="0.25">
      <c r="A7" s="9" t="s">
        <v>51</v>
      </c>
      <c r="B7" s="9"/>
      <c r="C7" s="9"/>
      <c r="D7" s="9"/>
      <c r="E7" s="9"/>
      <c r="F7" s="9"/>
      <c r="G7" s="9"/>
      <c r="I7" s="106" t="s">
        <v>52</v>
      </c>
      <c r="J7" s="106"/>
      <c r="K7" s="106"/>
      <c r="L7" s="106"/>
    </row>
    <row r="8" spans="1:12" ht="33.75" customHeight="1" x14ac:dyDescent="0.25">
      <c r="A8" s="8" t="s">
        <v>53</v>
      </c>
      <c r="B8" s="8"/>
      <c r="C8" s="8"/>
      <c r="D8" s="39"/>
    </row>
    <row r="9" spans="1:12" x14ac:dyDescent="0.25"/>
    <row r="10" spans="1:12" ht="36" customHeight="1" x14ac:dyDescent="0.25">
      <c r="A10" s="20" t="s">
        <v>54</v>
      </c>
      <c r="B10" s="20" t="s">
        <v>55</v>
      </c>
      <c r="C10" s="20" t="s">
        <v>56</v>
      </c>
      <c r="D10" s="20" t="s">
        <v>57</v>
      </c>
      <c r="E10" s="20" t="s">
        <v>58</v>
      </c>
      <c r="F10" s="20" t="s">
        <v>59</v>
      </c>
      <c r="G10" s="20" t="s">
        <v>60</v>
      </c>
    </row>
    <row r="11" spans="1:12" ht="15" customHeight="1" x14ac:dyDescent="0.25">
      <c r="A11" s="40">
        <v>1</v>
      </c>
      <c r="B11" s="41"/>
      <c r="C11" s="41"/>
      <c r="D11" s="42"/>
      <c r="E11" s="42"/>
      <c r="F11" s="42"/>
      <c r="G11" s="42"/>
    </row>
    <row r="12" spans="1:12" ht="15" customHeight="1" x14ac:dyDescent="0.25">
      <c r="A12" s="40">
        <v>2</v>
      </c>
      <c r="B12" s="41"/>
      <c r="C12" s="41"/>
      <c r="D12" s="42"/>
      <c r="E12" s="42"/>
      <c r="F12" s="42"/>
      <c r="G12" s="42"/>
    </row>
    <row r="13" spans="1:12" ht="15" customHeight="1" x14ac:dyDescent="0.25">
      <c r="A13" s="40">
        <v>3</v>
      </c>
      <c r="B13" s="41"/>
      <c r="C13" s="41"/>
      <c r="D13" s="42"/>
      <c r="E13" s="42"/>
      <c r="F13" s="42"/>
      <c r="G13" s="42"/>
    </row>
    <row r="14" spans="1:12" ht="15" customHeight="1" x14ac:dyDescent="0.25">
      <c r="A14" s="40">
        <v>4</v>
      </c>
      <c r="B14" s="41"/>
      <c r="C14" s="41"/>
      <c r="D14" s="42"/>
      <c r="E14" s="42"/>
      <c r="F14" s="42"/>
      <c r="G14" s="42"/>
    </row>
    <row r="15" spans="1:12" ht="15" customHeight="1" x14ac:dyDescent="0.25">
      <c r="A15" s="40">
        <v>5</v>
      </c>
      <c r="B15" s="41"/>
      <c r="C15" s="41"/>
      <c r="D15" s="42"/>
      <c r="E15" s="42"/>
      <c r="F15" s="42"/>
      <c r="G15" s="42"/>
    </row>
    <row r="16" spans="1:12" ht="15" customHeight="1" x14ac:dyDescent="0.25">
      <c r="A16" s="40">
        <v>6</v>
      </c>
      <c r="B16" s="41"/>
      <c r="C16" s="41"/>
      <c r="D16" s="42"/>
      <c r="E16" s="42"/>
      <c r="F16" s="42"/>
      <c r="G16" s="42"/>
    </row>
    <row r="17" spans="1:7" ht="15" customHeight="1" x14ac:dyDescent="0.25">
      <c r="A17" s="40">
        <v>7</v>
      </c>
      <c r="B17" s="41"/>
      <c r="C17" s="41"/>
      <c r="D17" s="42"/>
      <c r="E17" s="42"/>
      <c r="F17" s="42"/>
      <c r="G17" s="42"/>
    </row>
    <row r="18" spans="1:7" ht="15" customHeight="1" x14ac:dyDescent="0.25">
      <c r="A18" s="40">
        <v>8</v>
      </c>
      <c r="B18" s="41"/>
      <c r="C18" s="41"/>
      <c r="D18" s="42"/>
      <c r="E18" s="42"/>
      <c r="F18" s="42"/>
      <c r="G18" s="42"/>
    </row>
    <row r="19" spans="1:7" ht="15" customHeight="1" x14ac:dyDescent="0.25">
      <c r="A19" s="40">
        <v>9</v>
      </c>
      <c r="B19" s="41"/>
      <c r="C19" s="41"/>
      <c r="D19" s="42"/>
      <c r="E19" s="42"/>
      <c r="F19" s="42"/>
      <c r="G19" s="42"/>
    </row>
    <row r="20" spans="1:7" ht="15" customHeight="1" x14ac:dyDescent="0.25">
      <c r="A20" s="40">
        <v>10</v>
      </c>
      <c r="B20" s="41"/>
      <c r="C20" s="41"/>
      <c r="D20" s="42"/>
      <c r="E20" s="42"/>
      <c r="F20" s="42"/>
      <c r="G20" s="42"/>
    </row>
    <row r="21" spans="1:7" ht="15" customHeight="1" x14ac:dyDescent="0.25">
      <c r="A21" s="40">
        <v>11</v>
      </c>
      <c r="B21" s="41"/>
      <c r="C21" s="41"/>
      <c r="D21" s="42"/>
      <c r="E21" s="42"/>
      <c r="F21" s="42"/>
      <c r="G21" s="42"/>
    </row>
    <row r="22" spans="1:7" ht="15" customHeight="1" x14ac:dyDescent="0.25">
      <c r="A22" s="40">
        <v>12</v>
      </c>
      <c r="B22" s="41"/>
      <c r="C22" s="41"/>
      <c r="D22" s="42"/>
      <c r="E22" s="42"/>
      <c r="F22" s="42"/>
      <c r="G22" s="42"/>
    </row>
    <row r="23" spans="1:7" ht="15" customHeight="1" x14ac:dyDescent="0.25">
      <c r="A23" s="40">
        <v>13</v>
      </c>
      <c r="B23" s="41"/>
      <c r="C23" s="41"/>
      <c r="D23" s="42"/>
      <c r="E23" s="42"/>
      <c r="F23" s="42"/>
      <c r="G23" s="42"/>
    </row>
    <row r="24" spans="1:7" ht="15" customHeight="1" x14ac:dyDescent="0.25">
      <c r="A24" s="40">
        <v>14</v>
      </c>
      <c r="B24" s="41"/>
      <c r="C24" s="41"/>
      <c r="D24" s="42"/>
      <c r="E24" s="42"/>
      <c r="F24" s="42"/>
      <c r="G24" s="42"/>
    </row>
    <row r="25" spans="1:7" ht="15" customHeight="1" x14ac:dyDescent="0.25">
      <c r="A25" s="40">
        <v>15</v>
      </c>
      <c r="B25" s="41"/>
      <c r="C25" s="41"/>
      <c r="D25" s="42"/>
      <c r="E25" s="42"/>
      <c r="F25" s="42"/>
      <c r="G25" s="42"/>
    </row>
    <row r="26" spans="1:7" ht="15" customHeight="1" x14ac:dyDescent="0.25">
      <c r="A26" s="40">
        <v>16</v>
      </c>
      <c r="B26" s="41"/>
      <c r="C26" s="41"/>
      <c r="D26" s="42"/>
      <c r="E26" s="42"/>
      <c r="F26" s="42"/>
      <c r="G26" s="42"/>
    </row>
    <row r="27" spans="1:7" ht="15" customHeight="1" x14ac:dyDescent="0.25">
      <c r="A27" s="40">
        <v>17</v>
      </c>
      <c r="B27" s="41"/>
      <c r="C27" s="41"/>
      <c r="D27" s="42"/>
      <c r="E27" s="42"/>
      <c r="F27" s="42"/>
      <c r="G27" s="42"/>
    </row>
    <row r="28" spans="1:7" ht="15" customHeight="1" x14ac:dyDescent="0.25">
      <c r="A28" s="40">
        <v>18</v>
      </c>
      <c r="B28" s="41"/>
      <c r="C28" s="41"/>
      <c r="D28" s="42"/>
      <c r="E28" s="42"/>
      <c r="F28" s="42"/>
      <c r="G28" s="42"/>
    </row>
    <row r="29" spans="1:7" ht="15" customHeight="1" x14ac:dyDescent="0.25">
      <c r="A29" s="40">
        <v>19</v>
      </c>
      <c r="B29" s="41"/>
      <c r="C29" s="41"/>
      <c r="D29" s="42"/>
      <c r="E29" s="42"/>
      <c r="F29" s="42"/>
      <c r="G29" s="42"/>
    </row>
    <row r="30" spans="1:7" ht="15" customHeight="1" x14ac:dyDescent="0.25">
      <c r="A30" s="40">
        <v>20</v>
      </c>
      <c r="B30" s="41"/>
      <c r="C30" s="41"/>
      <c r="D30" s="42"/>
      <c r="E30" s="42"/>
      <c r="F30" s="42"/>
      <c r="G30" s="42"/>
    </row>
    <row r="31" spans="1:7" ht="15" customHeight="1" x14ac:dyDescent="0.25">
      <c r="A31" s="40">
        <v>21</v>
      </c>
      <c r="B31" s="41"/>
      <c r="C31" s="41"/>
      <c r="D31" s="42"/>
      <c r="E31" s="42"/>
      <c r="F31" s="42"/>
      <c r="G31" s="42"/>
    </row>
    <row r="32" spans="1:7" ht="15" customHeight="1" x14ac:dyDescent="0.25">
      <c r="A32" s="40">
        <v>22</v>
      </c>
      <c r="B32" s="41"/>
      <c r="C32" s="41"/>
      <c r="D32" s="42"/>
      <c r="E32" s="42"/>
      <c r="F32" s="42"/>
      <c r="G32" s="42"/>
    </row>
    <row r="33" spans="1:7" ht="15" customHeight="1" x14ac:dyDescent="0.25">
      <c r="A33" s="40">
        <v>23</v>
      </c>
      <c r="B33" s="41"/>
      <c r="C33" s="41"/>
      <c r="D33" s="42"/>
      <c r="E33" s="42"/>
      <c r="F33" s="42"/>
      <c r="G33" s="42"/>
    </row>
    <row r="34" spans="1:7" ht="15" customHeight="1" x14ac:dyDescent="0.25">
      <c r="A34" s="40">
        <v>24</v>
      </c>
      <c r="B34" s="41"/>
      <c r="C34" s="41"/>
      <c r="D34" s="42"/>
      <c r="E34" s="42"/>
      <c r="F34" s="42"/>
      <c r="G34" s="42"/>
    </row>
    <row r="35" spans="1:7" ht="15" customHeight="1" x14ac:dyDescent="0.25">
      <c r="A35" s="40">
        <v>25</v>
      </c>
      <c r="B35" s="41"/>
      <c r="C35" s="41"/>
      <c r="D35" s="42"/>
      <c r="E35" s="42"/>
      <c r="F35" s="42"/>
      <c r="G35" s="42"/>
    </row>
    <row r="36" spans="1:7" ht="15" customHeight="1" x14ac:dyDescent="0.25">
      <c r="A36" s="40">
        <v>26</v>
      </c>
      <c r="B36" s="41"/>
      <c r="C36" s="41"/>
      <c r="D36" s="42"/>
      <c r="E36" s="42"/>
      <c r="F36" s="42"/>
      <c r="G36" s="42"/>
    </row>
    <row r="37" spans="1:7" ht="15" customHeight="1" x14ac:dyDescent="0.25">
      <c r="A37" s="40">
        <v>27</v>
      </c>
      <c r="B37" s="41"/>
      <c r="C37" s="41"/>
      <c r="D37" s="42"/>
      <c r="E37" s="42"/>
      <c r="F37" s="42"/>
      <c r="G37" s="42"/>
    </row>
    <row r="38" spans="1:7" ht="15" customHeight="1" x14ac:dyDescent="0.25">
      <c r="A38" s="40">
        <v>28</v>
      </c>
      <c r="B38" s="41"/>
      <c r="C38" s="41"/>
      <c r="D38" s="42"/>
      <c r="E38" s="42"/>
      <c r="F38" s="42"/>
      <c r="G38" s="42"/>
    </row>
    <row r="39" spans="1:7" ht="15" customHeight="1" x14ac:dyDescent="0.25">
      <c r="A39" s="40">
        <v>29</v>
      </c>
      <c r="B39" s="41"/>
      <c r="C39" s="41"/>
      <c r="D39" s="42"/>
      <c r="E39" s="42"/>
      <c r="F39" s="42"/>
      <c r="G39" s="42"/>
    </row>
    <row r="40" spans="1:7" ht="15" customHeight="1" x14ac:dyDescent="0.25">
      <c r="A40" s="40">
        <v>30</v>
      </c>
      <c r="B40" s="41"/>
      <c r="C40" s="41"/>
      <c r="D40" s="42"/>
      <c r="E40" s="42"/>
      <c r="F40" s="42"/>
      <c r="G40" s="42"/>
    </row>
    <row r="41" spans="1:7" ht="15" customHeight="1" x14ac:dyDescent="0.25">
      <c r="A41" s="40">
        <v>31</v>
      </c>
      <c r="B41" s="41"/>
      <c r="C41" s="41"/>
      <c r="D41" s="42"/>
      <c r="E41" s="42"/>
      <c r="F41" s="42"/>
      <c r="G41" s="42"/>
    </row>
    <row r="42" spans="1:7" ht="15" customHeight="1" x14ac:dyDescent="0.25">
      <c r="A42" s="40">
        <v>32</v>
      </c>
      <c r="B42" s="41"/>
      <c r="C42" s="41"/>
      <c r="D42" s="42"/>
      <c r="E42" s="42"/>
      <c r="F42" s="42"/>
      <c r="G42" s="42"/>
    </row>
    <row r="43" spans="1:7" ht="15" customHeight="1" x14ac:dyDescent="0.25">
      <c r="A43" s="40">
        <v>33</v>
      </c>
      <c r="B43" s="41"/>
      <c r="C43" s="41"/>
      <c r="D43" s="42"/>
      <c r="E43" s="42"/>
      <c r="F43" s="42"/>
      <c r="G43" s="42"/>
    </row>
    <row r="44" spans="1:7" ht="15" customHeight="1" x14ac:dyDescent="0.25">
      <c r="A44" s="40">
        <v>34</v>
      </c>
      <c r="B44" s="41"/>
      <c r="C44" s="41"/>
      <c r="D44" s="42"/>
      <c r="E44" s="42"/>
      <c r="F44" s="42"/>
      <c r="G44" s="42"/>
    </row>
    <row r="45" spans="1:7" ht="15" customHeight="1" x14ac:dyDescent="0.25">
      <c r="A45" s="40">
        <v>35</v>
      </c>
      <c r="B45" s="41"/>
      <c r="C45" s="41"/>
      <c r="D45" s="42"/>
      <c r="E45" s="42"/>
      <c r="F45" s="42"/>
      <c r="G45" s="42"/>
    </row>
    <row r="46" spans="1:7" ht="15" customHeight="1" x14ac:dyDescent="0.25">
      <c r="A46" s="40">
        <v>36</v>
      </c>
      <c r="B46" s="41"/>
      <c r="C46" s="41"/>
      <c r="D46" s="42"/>
      <c r="E46" s="42"/>
      <c r="F46" s="42"/>
      <c r="G46" s="42"/>
    </row>
    <row r="47" spans="1:7" ht="15" customHeight="1" x14ac:dyDescent="0.25">
      <c r="A47" s="40">
        <v>37</v>
      </c>
      <c r="B47" s="41"/>
      <c r="C47" s="41"/>
      <c r="D47" s="42"/>
      <c r="E47" s="42"/>
      <c r="F47" s="42"/>
      <c r="G47" s="42"/>
    </row>
    <row r="48" spans="1:7" ht="15" customHeight="1" x14ac:dyDescent="0.25">
      <c r="A48" s="40">
        <v>38</v>
      </c>
      <c r="B48" s="41"/>
      <c r="C48" s="41"/>
      <c r="D48" s="42"/>
      <c r="E48" s="42"/>
      <c r="F48" s="42"/>
      <c r="G48" s="42"/>
    </row>
    <row r="49" spans="1:7" ht="15" customHeight="1" x14ac:dyDescent="0.25">
      <c r="A49" s="40">
        <v>39</v>
      </c>
      <c r="B49" s="41"/>
      <c r="C49" s="41"/>
      <c r="D49" s="42"/>
      <c r="E49" s="42"/>
      <c r="F49" s="42"/>
      <c r="G49" s="42"/>
    </row>
    <row r="50" spans="1:7" ht="15" customHeight="1" x14ac:dyDescent="0.25">
      <c r="A50" s="40">
        <v>40</v>
      </c>
      <c r="B50" s="41"/>
      <c r="C50" s="41"/>
      <c r="D50" s="42"/>
      <c r="E50" s="42"/>
      <c r="F50" s="42"/>
      <c r="G50" s="42"/>
    </row>
    <row r="51" spans="1:7" ht="15" customHeight="1" x14ac:dyDescent="0.25">
      <c r="A51" s="107" t="s">
        <v>61</v>
      </c>
      <c r="B51" s="107"/>
      <c r="C51" s="107"/>
      <c r="D51" s="44">
        <f>SUM(D11:D50)</f>
        <v>0</v>
      </c>
      <c r="E51" s="44">
        <f>SUM(E11:E50)</f>
        <v>0</v>
      </c>
      <c r="F51" s="44">
        <f>SUM(F11:F50)</f>
        <v>0</v>
      </c>
      <c r="G51" s="44">
        <f>SUM(G11:G50)</f>
        <v>0</v>
      </c>
    </row>
    <row r="52" spans="1:7" x14ac:dyDescent="0.25"/>
    <row r="53" spans="1:7" ht="15" customHeight="1" x14ac:dyDescent="0.25">
      <c r="A53" s="45"/>
      <c r="D53" s="46"/>
      <c r="E53" s="47"/>
    </row>
    <row r="54" spans="1:7" ht="15" customHeight="1" x14ac:dyDescent="0.25">
      <c r="A54" s="30"/>
    </row>
    <row r="55" spans="1:7" x14ac:dyDescent="0.25"/>
    <row r="56" spans="1:7" ht="15" customHeight="1" x14ac:dyDescent="0.25">
      <c r="A56" s="48" t="s">
        <v>62</v>
      </c>
    </row>
    <row r="57" spans="1:7" ht="15" customHeight="1" x14ac:dyDescent="0.25">
      <c r="A57" s="7"/>
      <c r="B57" s="7"/>
      <c r="C57" s="7"/>
      <c r="D57" s="7"/>
      <c r="E57" s="7"/>
      <c r="F57" s="7"/>
      <c r="G57" s="7"/>
    </row>
    <row r="58" spans="1:7" ht="15" customHeight="1" x14ac:dyDescent="0.25">
      <c r="A58" s="7"/>
      <c r="B58" s="7"/>
      <c r="C58" s="7"/>
      <c r="D58" s="7"/>
      <c r="E58" s="7"/>
      <c r="F58" s="7"/>
      <c r="G58" s="7"/>
    </row>
    <row r="59" spans="1:7" ht="15" customHeight="1" x14ac:dyDescent="0.25">
      <c r="A59" s="7"/>
      <c r="B59" s="7"/>
      <c r="C59" s="7"/>
      <c r="D59" s="7"/>
      <c r="E59" s="7"/>
      <c r="F59" s="7"/>
      <c r="G59" s="7"/>
    </row>
  </sheetData>
  <mergeCells count="12">
    <mergeCell ref="A51:C51"/>
    <mergeCell ref="A57:G59"/>
    <mergeCell ref="A6:G6"/>
    <mergeCell ref="I6:L6"/>
    <mergeCell ref="A7:G7"/>
    <mergeCell ref="I7:L7"/>
    <mergeCell ref="A8:C8"/>
    <mergeCell ref="A2:G2"/>
    <mergeCell ref="A3:G3"/>
    <mergeCell ref="I4:L4"/>
    <mergeCell ref="A5:G5"/>
    <mergeCell ref="I5:K5"/>
  </mergeCells>
  <conditionalFormatting sqref="A3:G3">
    <cfRule type="expression" dxfId="46" priority="6">
      <formula>LEFT(A3,1)="✓"</formula>
    </cfRule>
    <cfRule type="expression" dxfId="45" priority="7">
      <formula>ISNUMBER(SEARCH("niepełne",A3))</formula>
    </cfRule>
    <cfRule type="expression" dxfId="44" priority="8">
      <formula>LEFT(A3,1)="⚠"</formula>
    </cfRule>
  </conditionalFormatting>
  <conditionalFormatting sqref="D8">
    <cfRule type="expression" dxfId="43" priority="9">
      <formula>D8=""</formula>
    </cfRule>
    <cfRule type="expression" dxfId="42" priority="10">
      <formula>D8&lt;&gt;""</formula>
    </cfRule>
  </conditionalFormatting>
  <conditionalFormatting sqref="I6">
    <cfRule type="expression" dxfId="41" priority="2">
      <formula>ISNUMBER(SEARCH("ZGODNE",I6))</formula>
    </cfRule>
    <cfRule type="expression" dxfId="40" priority="3">
      <formula>ISNUMBER(SEARCH("Sprawdź",I6))</formula>
    </cfRule>
    <cfRule type="expression" dxfId="39" priority="4">
      <formula>ISNUMBER(SEARCH("Wpisz samą",I6))</formula>
    </cfRule>
    <cfRule type="expression" dxfId="38" priority="5">
      <formula>ISNUMBER(SEARCH("wpisz kwotę",I6))</formula>
    </cfRule>
  </conditionalFormatting>
  <dataValidations count="2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dotacji majątkowej w zł (liczba ≥ 0)." sqref="D11:G50" xr:uid="{00000000-0002-0000-0100-000000000000}">
      <formula1>0</formula1>
      <formula2>0</formula2>
    </dataValidation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dotacji majątkowej z projektu budżetu w zł (liczba ≥ 0)." sqref="L5" xr:uid="{00000000-0002-0000-0100-000001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ieprawidłowa wartość" error="Wybierz TAK lub NIE z listy." promptTitle="Czy dotyczy?" prompt="Wybierz TAK lub NIE. NIE — tabelę zostaw pustą, zakładka będzie oznaczona „nie dotyczy”." xr:uid="{00000000-0002-0000-0100-000002000000}">
          <x14:formula1>
            <xm:f>lista!$A$2:$A$3</xm:f>
          </x14:formula1>
          <x14:formula2>
            <xm:f>0</xm:f>
          </x14:formula2>
          <xm:sqref>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13"/>
  <sheetViews>
    <sheetView showGridLines="0" zoomScaleNormal="100" workbookViewId="0"/>
  </sheetViews>
  <sheetFormatPr defaultColWidth="0" defaultRowHeight="15" zeroHeight="1" x14ac:dyDescent="0.25"/>
  <cols>
    <col min="1" max="1" width="26" customWidth="1"/>
    <col min="2" max="2" width="40" customWidth="1"/>
    <col min="3" max="3" width="14" customWidth="1"/>
    <col min="4" max="6" width="18" customWidth="1"/>
    <col min="7" max="7" width="8.7109375"/>
    <col min="8" max="10" width="14" customWidth="1"/>
    <col min="11" max="11" width="16" customWidth="1"/>
    <col min="12" max="16384" width="8.7109375" hidden="1"/>
  </cols>
  <sheetData>
    <row r="1" spans="1:11" ht="15" customHeight="1" x14ac:dyDescent="0.25">
      <c r="A1" s="34" t="str">
        <f>HYPERLINK("#start!A1","↩ Powrót do startu")</f>
        <v>↩ Powrót do startu</v>
      </c>
      <c r="I1" s="35"/>
    </row>
    <row r="2" spans="1:11" ht="17.25" customHeight="1" x14ac:dyDescent="0.25">
      <c r="A2" s="13" t="s">
        <v>63</v>
      </c>
      <c r="B2" s="13"/>
      <c r="C2" s="13"/>
      <c r="D2" s="13"/>
      <c r="E2" s="13"/>
      <c r="F2" s="13"/>
      <c r="I2" s="35"/>
      <c r="J2" s="35"/>
    </row>
    <row r="3" spans="1:11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12"/>
      <c r="F3" s="12"/>
    </row>
    <row r="4" spans="1:11" ht="15" customHeight="1" x14ac:dyDescent="0.25">
      <c r="A4" s="36" t="s">
        <v>46</v>
      </c>
      <c r="H4" s="103" t="s">
        <v>47</v>
      </c>
      <c r="I4" s="103"/>
      <c r="J4" s="103"/>
      <c r="K4" s="103"/>
    </row>
    <row r="5" spans="1:11" ht="25.5" customHeight="1" x14ac:dyDescent="0.25">
      <c r="A5" s="9" t="s">
        <v>64</v>
      </c>
      <c r="B5" s="9"/>
      <c r="C5" s="9"/>
      <c r="D5" s="9"/>
      <c r="E5" s="9"/>
      <c r="F5" s="9"/>
      <c r="H5" s="104" t="s">
        <v>65</v>
      </c>
      <c r="I5" s="104"/>
      <c r="J5" s="104"/>
      <c r="K5" s="38"/>
    </row>
    <row r="6" spans="1:11" ht="27.75" customHeight="1" x14ac:dyDescent="0.25">
      <c r="A6" s="11" t="s">
        <v>66</v>
      </c>
      <c r="B6" s="11"/>
      <c r="C6" s="11"/>
      <c r="D6" s="11"/>
      <c r="E6" s="11"/>
      <c r="F6" s="11"/>
      <c r="H6" s="105" t="str">
        <f>IF(K5="","← wpisz kwotę z projektu budżetu",IFERROR(IF(ROUND(K5-E33,2)=0,"✓ ZGODNE","✗ Sprawdź sumę sprzedaży mienia w 2027 roku"),"⚠ Wpisz samą kwotę (bez tekstu i spacji)"))</f>
        <v>← wpisz kwotę z projektu budżetu</v>
      </c>
      <c r="I6" s="105"/>
      <c r="J6" s="105"/>
      <c r="K6" s="105"/>
    </row>
    <row r="7" spans="1:11" ht="21.75" customHeight="1" x14ac:dyDescent="0.25">
      <c r="A7" s="10" t="s">
        <v>67</v>
      </c>
      <c r="B7" s="10"/>
      <c r="C7" s="10"/>
      <c r="D7" s="10"/>
      <c r="E7" s="10"/>
      <c r="F7" s="10"/>
      <c r="H7" s="106" t="s">
        <v>68</v>
      </c>
      <c r="I7" s="106"/>
      <c r="J7" s="106"/>
      <c r="K7" s="106"/>
    </row>
    <row r="8" spans="1:11" ht="27.75" customHeight="1" x14ac:dyDescent="0.25">
      <c r="A8" s="11" t="s">
        <v>69</v>
      </c>
      <c r="B8" s="11"/>
      <c r="C8" s="11"/>
      <c r="D8" s="11"/>
      <c r="E8" s="11"/>
      <c r="F8" s="11"/>
    </row>
    <row r="9" spans="1:11" ht="33.75" customHeight="1" x14ac:dyDescent="0.25">
      <c r="A9" s="8" t="s">
        <v>70</v>
      </c>
      <c r="B9" s="8"/>
      <c r="C9" s="8"/>
      <c r="D9" s="39"/>
    </row>
    <row r="10" spans="1:11" x14ac:dyDescent="0.25"/>
    <row r="11" spans="1:11" ht="15" customHeight="1" x14ac:dyDescent="0.25">
      <c r="A11" s="108">
        <v>2027</v>
      </c>
      <c r="B11" s="108"/>
      <c r="C11" s="108"/>
      <c r="D11" s="108"/>
      <c r="E11" s="108"/>
      <c r="F11" s="108"/>
    </row>
    <row r="12" spans="1:11" ht="30" customHeight="1" x14ac:dyDescent="0.25">
      <c r="A12" s="20" t="s">
        <v>71</v>
      </c>
      <c r="B12" s="20" t="s">
        <v>72</v>
      </c>
      <c r="C12" s="20" t="s">
        <v>73</v>
      </c>
      <c r="D12" s="20" t="s">
        <v>74</v>
      </c>
      <c r="E12" s="20" t="s">
        <v>75</v>
      </c>
      <c r="F12" s="20" t="s">
        <v>76</v>
      </c>
    </row>
    <row r="13" spans="1:11" ht="15" customHeight="1" x14ac:dyDescent="0.25">
      <c r="A13" s="41"/>
      <c r="B13" s="41"/>
      <c r="C13" s="49"/>
      <c r="D13" s="42"/>
      <c r="E13" s="42"/>
      <c r="F13" s="41"/>
    </row>
    <row r="14" spans="1:11" ht="15" customHeight="1" x14ac:dyDescent="0.25">
      <c r="A14" s="41"/>
      <c r="B14" s="41"/>
      <c r="C14" s="49"/>
      <c r="D14" s="42"/>
      <c r="E14" s="42"/>
      <c r="F14" s="41"/>
    </row>
    <row r="15" spans="1:11" ht="15" customHeight="1" x14ac:dyDescent="0.25">
      <c r="A15" s="41"/>
      <c r="B15" s="41"/>
      <c r="C15" s="49"/>
      <c r="D15" s="42"/>
      <c r="E15" s="42"/>
      <c r="F15" s="41"/>
    </row>
    <row r="16" spans="1:11" ht="15" customHeight="1" x14ac:dyDescent="0.25">
      <c r="A16" s="41"/>
      <c r="B16" s="41"/>
      <c r="C16" s="49"/>
      <c r="D16" s="42"/>
      <c r="E16" s="42"/>
      <c r="F16" s="41"/>
    </row>
    <row r="17" spans="1:6" ht="15" customHeight="1" x14ac:dyDescent="0.25">
      <c r="A17" s="41"/>
      <c r="B17" s="41"/>
      <c r="C17" s="49"/>
      <c r="D17" s="42"/>
      <c r="E17" s="42"/>
      <c r="F17" s="41"/>
    </row>
    <row r="18" spans="1:6" ht="15" customHeight="1" x14ac:dyDescent="0.25">
      <c r="A18" s="41"/>
      <c r="B18" s="41"/>
      <c r="C18" s="49"/>
      <c r="D18" s="42"/>
      <c r="E18" s="42"/>
      <c r="F18" s="41"/>
    </row>
    <row r="19" spans="1:6" ht="15" customHeight="1" x14ac:dyDescent="0.25">
      <c r="A19" s="41"/>
      <c r="B19" s="41"/>
      <c r="C19" s="49"/>
      <c r="D19" s="42"/>
      <c r="E19" s="42"/>
      <c r="F19" s="41"/>
    </row>
    <row r="20" spans="1:6" ht="15" customHeight="1" x14ac:dyDescent="0.25">
      <c r="A20" s="41"/>
      <c r="B20" s="41"/>
      <c r="C20" s="49"/>
      <c r="D20" s="42"/>
      <c r="E20" s="42"/>
      <c r="F20" s="41"/>
    </row>
    <row r="21" spans="1:6" ht="15" customHeight="1" x14ac:dyDescent="0.25">
      <c r="A21" s="41"/>
      <c r="B21" s="41"/>
      <c r="C21" s="49"/>
      <c r="D21" s="42"/>
      <c r="E21" s="42"/>
      <c r="F21" s="41"/>
    </row>
    <row r="22" spans="1:6" ht="15" customHeight="1" x14ac:dyDescent="0.25">
      <c r="A22" s="41"/>
      <c r="B22" s="41"/>
      <c r="C22" s="49"/>
      <c r="D22" s="42"/>
      <c r="E22" s="42"/>
      <c r="F22" s="41"/>
    </row>
    <row r="23" spans="1:6" ht="15" customHeight="1" x14ac:dyDescent="0.25">
      <c r="A23" s="41"/>
      <c r="B23" s="41"/>
      <c r="C23" s="49"/>
      <c r="D23" s="42"/>
      <c r="E23" s="42"/>
      <c r="F23" s="41"/>
    </row>
    <row r="24" spans="1:6" ht="15" customHeight="1" x14ac:dyDescent="0.25">
      <c r="A24" s="41"/>
      <c r="B24" s="41"/>
      <c r="C24" s="49"/>
      <c r="D24" s="42"/>
      <c r="E24" s="42"/>
      <c r="F24" s="41"/>
    </row>
    <row r="25" spans="1:6" ht="15" customHeight="1" x14ac:dyDescent="0.25">
      <c r="A25" s="41"/>
      <c r="B25" s="41"/>
      <c r="C25" s="49"/>
      <c r="D25" s="42"/>
      <c r="E25" s="42"/>
      <c r="F25" s="41"/>
    </row>
    <row r="26" spans="1:6" ht="15" customHeight="1" x14ac:dyDescent="0.25">
      <c r="A26" s="41"/>
      <c r="B26" s="41"/>
      <c r="C26" s="49"/>
      <c r="D26" s="42"/>
      <c r="E26" s="42"/>
      <c r="F26" s="41"/>
    </row>
    <row r="27" spans="1:6" ht="15" customHeight="1" x14ac:dyDescent="0.25">
      <c r="A27" s="41"/>
      <c r="B27" s="41"/>
      <c r="C27" s="49"/>
      <c r="D27" s="42"/>
      <c r="E27" s="42"/>
      <c r="F27" s="41"/>
    </row>
    <row r="28" spans="1:6" ht="15" customHeight="1" x14ac:dyDescent="0.25">
      <c r="A28" s="41"/>
      <c r="B28" s="41"/>
      <c r="C28" s="49"/>
      <c r="D28" s="42"/>
      <c r="E28" s="42"/>
      <c r="F28" s="41"/>
    </row>
    <row r="29" spans="1:6" ht="15" customHeight="1" x14ac:dyDescent="0.25">
      <c r="A29" s="41"/>
      <c r="B29" s="41"/>
      <c r="C29" s="49"/>
      <c r="D29" s="42"/>
      <c r="E29" s="42"/>
      <c r="F29" s="41"/>
    </row>
    <row r="30" spans="1:6" ht="15" customHeight="1" x14ac:dyDescent="0.25">
      <c r="A30" s="41"/>
      <c r="B30" s="41"/>
      <c r="C30" s="49"/>
      <c r="D30" s="42"/>
      <c r="E30" s="42"/>
      <c r="F30" s="41"/>
    </row>
    <row r="31" spans="1:6" ht="15" customHeight="1" x14ac:dyDescent="0.25">
      <c r="A31" s="41"/>
      <c r="B31" s="41"/>
      <c r="C31" s="49"/>
      <c r="D31" s="42"/>
      <c r="E31" s="42"/>
      <c r="F31" s="41"/>
    </row>
    <row r="32" spans="1:6" ht="15" customHeight="1" x14ac:dyDescent="0.25">
      <c r="A32" s="41"/>
      <c r="B32" s="41"/>
      <c r="C32" s="49"/>
      <c r="D32" s="42"/>
      <c r="E32" s="42"/>
      <c r="F32" s="41"/>
    </row>
    <row r="33" spans="1:6" ht="15" customHeight="1" x14ac:dyDescent="0.25">
      <c r="A33" s="107" t="s">
        <v>77</v>
      </c>
      <c r="B33" s="107"/>
      <c r="C33" s="107"/>
      <c r="D33" s="107"/>
      <c r="E33" s="44">
        <f>SUM(E13:E32)</f>
        <v>0</v>
      </c>
      <c r="F33" s="43" t="s">
        <v>78</v>
      </c>
    </row>
    <row r="34" spans="1:6" x14ac:dyDescent="0.25"/>
    <row r="35" spans="1:6" ht="15" customHeight="1" x14ac:dyDescent="0.25">
      <c r="A35" s="108">
        <v>2028</v>
      </c>
      <c r="B35" s="108"/>
      <c r="C35" s="108"/>
      <c r="D35" s="108"/>
      <c r="E35" s="108"/>
      <c r="F35" s="108"/>
    </row>
    <row r="36" spans="1:6" ht="30" customHeight="1" x14ac:dyDescent="0.25">
      <c r="A36" s="20" t="s">
        <v>71</v>
      </c>
      <c r="B36" s="20" t="s">
        <v>72</v>
      </c>
      <c r="C36" s="20" t="s">
        <v>73</v>
      </c>
      <c r="D36" s="20" t="s">
        <v>74</v>
      </c>
      <c r="E36" s="20" t="s">
        <v>75</v>
      </c>
      <c r="F36" s="20" t="s">
        <v>76</v>
      </c>
    </row>
    <row r="37" spans="1:6" ht="15" customHeight="1" x14ac:dyDescent="0.25">
      <c r="A37" s="41"/>
      <c r="B37" s="41"/>
      <c r="C37" s="49"/>
      <c r="D37" s="42"/>
      <c r="E37" s="42"/>
      <c r="F37" s="41"/>
    </row>
    <row r="38" spans="1:6" ht="15" customHeight="1" x14ac:dyDescent="0.25">
      <c r="A38" s="41"/>
      <c r="B38" s="41"/>
      <c r="C38" s="49"/>
      <c r="D38" s="42"/>
      <c r="E38" s="42"/>
      <c r="F38" s="41"/>
    </row>
    <row r="39" spans="1:6" ht="15" customHeight="1" x14ac:dyDescent="0.25">
      <c r="A39" s="41"/>
      <c r="B39" s="41"/>
      <c r="C39" s="49"/>
      <c r="D39" s="42"/>
      <c r="E39" s="42"/>
      <c r="F39" s="41"/>
    </row>
    <row r="40" spans="1:6" ht="15" customHeight="1" x14ac:dyDescent="0.25">
      <c r="A40" s="41"/>
      <c r="B40" s="41"/>
      <c r="C40" s="49"/>
      <c r="D40" s="42"/>
      <c r="E40" s="42"/>
      <c r="F40" s="41"/>
    </row>
    <row r="41" spans="1:6" ht="15" customHeight="1" x14ac:dyDescent="0.25">
      <c r="A41" s="41"/>
      <c r="B41" s="41"/>
      <c r="C41" s="49"/>
      <c r="D41" s="42"/>
      <c r="E41" s="42"/>
      <c r="F41" s="41"/>
    </row>
    <row r="42" spans="1:6" ht="15" customHeight="1" x14ac:dyDescent="0.25">
      <c r="A42" s="41"/>
      <c r="B42" s="41"/>
      <c r="C42" s="49"/>
      <c r="D42" s="42"/>
      <c r="E42" s="42"/>
      <c r="F42" s="41"/>
    </row>
    <row r="43" spans="1:6" ht="15" customHeight="1" x14ac:dyDescent="0.25">
      <c r="A43" s="41"/>
      <c r="B43" s="41"/>
      <c r="C43" s="49"/>
      <c r="D43" s="42"/>
      <c r="E43" s="42"/>
      <c r="F43" s="41"/>
    </row>
    <row r="44" spans="1:6" ht="15" customHeight="1" x14ac:dyDescent="0.25">
      <c r="A44" s="41"/>
      <c r="B44" s="41"/>
      <c r="C44" s="49"/>
      <c r="D44" s="42"/>
      <c r="E44" s="42"/>
      <c r="F44" s="41"/>
    </row>
    <row r="45" spans="1:6" ht="15" customHeight="1" x14ac:dyDescent="0.25">
      <c r="A45" s="41"/>
      <c r="B45" s="41"/>
      <c r="C45" s="49"/>
      <c r="D45" s="42"/>
      <c r="E45" s="42"/>
      <c r="F45" s="41"/>
    </row>
    <row r="46" spans="1:6" ht="15" customHeight="1" x14ac:dyDescent="0.25">
      <c r="A46" s="41"/>
      <c r="B46" s="41"/>
      <c r="C46" s="49"/>
      <c r="D46" s="42"/>
      <c r="E46" s="42"/>
      <c r="F46" s="41"/>
    </row>
    <row r="47" spans="1:6" ht="15" customHeight="1" x14ac:dyDescent="0.25">
      <c r="A47" s="41"/>
      <c r="B47" s="41"/>
      <c r="C47" s="49"/>
      <c r="D47" s="42"/>
      <c r="E47" s="42"/>
      <c r="F47" s="41"/>
    </row>
    <row r="48" spans="1:6" ht="15" customHeight="1" x14ac:dyDescent="0.25">
      <c r="A48" s="41"/>
      <c r="B48" s="41"/>
      <c r="C48" s="49"/>
      <c r="D48" s="42"/>
      <c r="E48" s="42"/>
      <c r="F48" s="41"/>
    </row>
    <row r="49" spans="1:6" ht="15" customHeight="1" x14ac:dyDescent="0.25">
      <c r="A49" s="41"/>
      <c r="B49" s="41"/>
      <c r="C49" s="49"/>
      <c r="D49" s="42"/>
      <c r="E49" s="42"/>
      <c r="F49" s="41"/>
    </row>
    <row r="50" spans="1:6" ht="15" customHeight="1" x14ac:dyDescent="0.25">
      <c r="A50" s="41"/>
      <c r="B50" s="41"/>
      <c r="C50" s="49"/>
      <c r="D50" s="42"/>
      <c r="E50" s="42"/>
      <c r="F50" s="41"/>
    </row>
    <row r="51" spans="1:6" ht="15" customHeight="1" x14ac:dyDescent="0.25">
      <c r="A51" s="41"/>
      <c r="B51" s="41"/>
      <c r="C51" s="49"/>
      <c r="D51" s="42"/>
      <c r="E51" s="42"/>
      <c r="F51" s="41"/>
    </row>
    <row r="52" spans="1:6" ht="15" customHeight="1" x14ac:dyDescent="0.25">
      <c r="A52" s="41"/>
      <c r="B52" s="41"/>
      <c r="C52" s="49"/>
      <c r="D52" s="42"/>
      <c r="E52" s="42"/>
      <c r="F52" s="41"/>
    </row>
    <row r="53" spans="1:6" ht="15" customHeight="1" x14ac:dyDescent="0.25">
      <c r="A53" s="41"/>
      <c r="B53" s="41"/>
      <c r="C53" s="49"/>
      <c r="D53" s="42"/>
      <c r="E53" s="42"/>
      <c r="F53" s="41"/>
    </row>
    <row r="54" spans="1:6" ht="15" customHeight="1" x14ac:dyDescent="0.25">
      <c r="A54" s="41"/>
      <c r="B54" s="41"/>
      <c r="C54" s="49"/>
      <c r="D54" s="42"/>
      <c r="E54" s="42"/>
      <c r="F54" s="41"/>
    </row>
    <row r="55" spans="1:6" ht="15" customHeight="1" x14ac:dyDescent="0.25">
      <c r="A55" s="41"/>
      <c r="B55" s="41"/>
      <c r="C55" s="49"/>
      <c r="D55" s="42"/>
      <c r="E55" s="42"/>
      <c r="F55" s="41"/>
    </row>
    <row r="56" spans="1:6" ht="15" customHeight="1" x14ac:dyDescent="0.25">
      <c r="A56" s="41"/>
      <c r="B56" s="41"/>
      <c r="C56" s="49"/>
      <c r="D56" s="42"/>
      <c r="E56" s="42"/>
      <c r="F56" s="41"/>
    </row>
    <row r="57" spans="1:6" ht="15" customHeight="1" x14ac:dyDescent="0.25">
      <c r="A57" s="107" t="s">
        <v>77</v>
      </c>
      <c r="B57" s="107"/>
      <c r="C57" s="107"/>
      <c r="D57" s="107"/>
      <c r="E57" s="44">
        <f>SUM(E37:E56)</f>
        <v>0</v>
      </c>
      <c r="F57" s="43" t="s">
        <v>78</v>
      </c>
    </row>
    <row r="58" spans="1:6" x14ac:dyDescent="0.25"/>
    <row r="59" spans="1:6" ht="15" customHeight="1" x14ac:dyDescent="0.25">
      <c r="A59" s="108">
        <v>2029</v>
      </c>
      <c r="B59" s="108"/>
      <c r="C59" s="108"/>
      <c r="D59" s="108"/>
      <c r="E59" s="108"/>
      <c r="F59" s="108"/>
    </row>
    <row r="60" spans="1:6" ht="30" customHeight="1" x14ac:dyDescent="0.25">
      <c r="A60" s="20" t="s">
        <v>71</v>
      </c>
      <c r="B60" s="20" t="s">
        <v>72</v>
      </c>
      <c r="C60" s="20" t="s">
        <v>73</v>
      </c>
      <c r="D60" s="20" t="s">
        <v>74</v>
      </c>
      <c r="E60" s="20" t="s">
        <v>75</v>
      </c>
      <c r="F60" s="20" t="s">
        <v>76</v>
      </c>
    </row>
    <row r="61" spans="1:6" ht="15" customHeight="1" x14ac:dyDescent="0.25">
      <c r="A61" s="41"/>
      <c r="B61" s="41"/>
      <c r="C61" s="49"/>
      <c r="D61" s="42"/>
      <c r="E61" s="42"/>
      <c r="F61" s="41"/>
    </row>
    <row r="62" spans="1:6" ht="15" customHeight="1" x14ac:dyDescent="0.25">
      <c r="A62" s="41"/>
      <c r="B62" s="41"/>
      <c r="C62" s="49"/>
      <c r="D62" s="42"/>
      <c r="E62" s="42"/>
      <c r="F62" s="41"/>
    </row>
    <row r="63" spans="1:6" ht="15" customHeight="1" x14ac:dyDescent="0.25">
      <c r="A63" s="41"/>
      <c r="B63" s="41"/>
      <c r="C63" s="49"/>
      <c r="D63" s="42"/>
      <c r="E63" s="42"/>
      <c r="F63" s="41"/>
    </row>
    <row r="64" spans="1:6" ht="15" customHeight="1" x14ac:dyDescent="0.25">
      <c r="A64" s="41"/>
      <c r="B64" s="41"/>
      <c r="C64" s="49"/>
      <c r="D64" s="42"/>
      <c r="E64" s="42"/>
      <c r="F64" s="41"/>
    </row>
    <row r="65" spans="1:6" ht="15" customHeight="1" x14ac:dyDescent="0.25">
      <c r="A65" s="41"/>
      <c r="B65" s="41"/>
      <c r="C65" s="49"/>
      <c r="D65" s="42"/>
      <c r="E65" s="42"/>
      <c r="F65" s="41"/>
    </row>
    <row r="66" spans="1:6" ht="15" customHeight="1" x14ac:dyDescent="0.25">
      <c r="A66" s="41"/>
      <c r="B66" s="41"/>
      <c r="C66" s="49"/>
      <c r="D66" s="42"/>
      <c r="E66" s="42"/>
      <c r="F66" s="41"/>
    </row>
    <row r="67" spans="1:6" ht="15" customHeight="1" x14ac:dyDescent="0.25">
      <c r="A67" s="41"/>
      <c r="B67" s="41"/>
      <c r="C67" s="49"/>
      <c r="D67" s="42"/>
      <c r="E67" s="42"/>
      <c r="F67" s="41"/>
    </row>
    <row r="68" spans="1:6" ht="15" customHeight="1" x14ac:dyDescent="0.25">
      <c r="A68" s="41"/>
      <c r="B68" s="41"/>
      <c r="C68" s="49"/>
      <c r="D68" s="42"/>
      <c r="E68" s="42"/>
      <c r="F68" s="41"/>
    </row>
    <row r="69" spans="1:6" ht="15" customHeight="1" x14ac:dyDescent="0.25">
      <c r="A69" s="41"/>
      <c r="B69" s="41"/>
      <c r="C69" s="49"/>
      <c r="D69" s="42"/>
      <c r="E69" s="42"/>
      <c r="F69" s="41"/>
    </row>
    <row r="70" spans="1:6" ht="15" customHeight="1" x14ac:dyDescent="0.25">
      <c r="A70" s="41"/>
      <c r="B70" s="41"/>
      <c r="C70" s="49"/>
      <c r="D70" s="42"/>
      <c r="E70" s="42"/>
      <c r="F70" s="41"/>
    </row>
    <row r="71" spans="1:6" ht="15" customHeight="1" x14ac:dyDescent="0.25">
      <c r="A71" s="41"/>
      <c r="B71" s="41"/>
      <c r="C71" s="49"/>
      <c r="D71" s="42"/>
      <c r="E71" s="42"/>
      <c r="F71" s="41"/>
    </row>
    <row r="72" spans="1:6" ht="15" customHeight="1" x14ac:dyDescent="0.25">
      <c r="A72" s="41"/>
      <c r="B72" s="41"/>
      <c r="C72" s="49"/>
      <c r="D72" s="42"/>
      <c r="E72" s="42"/>
      <c r="F72" s="41"/>
    </row>
    <row r="73" spans="1:6" ht="15" customHeight="1" x14ac:dyDescent="0.25">
      <c r="A73" s="41"/>
      <c r="B73" s="41"/>
      <c r="C73" s="49"/>
      <c r="D73" s="42"/>
      <c r="E73" s="42"/>
      <c r="F73" s="41"/>
    </row>
    <row r="74" spans="1:6" ht="15" customHeight="1" x14ac:dyDescent="0.25">
      <c r="A74" s="41"/>
      <c r="B74" s="41"/>
      <c r="C74" s="49"/>
      <c r="D74" s="42"/>
      <c r="E74" s="42"/>
      <c r="F74" s="41"/>
    </row>
    <row r="75" spans="1:6" ht="15" customHeight="1" x14ac:dyDescent="0.25">
      <c r="A75" s="41"/>
      <c r="B75" s="41"/>
      <c r="C75" s="49"/>
      <c r="D75" s="42"/>
      <c r="E75" s="42"/>
      <c r="F75" s="41"/>
    </row>
    <row r="76" spans="1:6" ht="15" customHeight="1" x14ac:dyDescent="0.25">
      <c r="A76" s="41"/>
      <c r="B76" s="41"/>
      <c r="C76" s="49"/>
      <c r="D76" s="42"/>
      <c r="E76" s="42"/>
      <c r="F76" s="41"/>
    </row>
    <row r="77" spans="1:6" ht="15" customHeight="1" x14ac:dyDescent="0.25">
      <c r="A77" s="41"/>
      <c r="B77" s="41"/>
      <c r="C77" s="49"/>
      <c r="D77" s="42"/>
      <c r="E77" s="42"/>
      <c r="F77" s="41"/>
    </row>
    <row r="78" spans="1:6" ht="15" customHeight="1" x14ac:dyDescent="0.25">
      <c r="A78" s="41"/>
      <c r="B78" s="41"/>
      <c r="C78" s="49"/>
      <c r="D78" s="42"/>
      <c r="E78" s="42"/>
      <c r="F78" s="41"/>
    </row>
    <row r="79" spans="1:6" ht="15" customHeight="1" x14ac:dyDescent="0.25">
      <c r="A79" s="41"/>
      <c r="B79" s="41"/>
      <c r="C79" s="49"/>
      <c r="D79" s="42"/>
      <c r="E79" s="42"/>
      <c r="F79" s="41"/>
    </row>
    <row r="80" spans="1:6" ht="15" customHeight="1" x14ac:dyDescent="0.25">
      <c r="A80" s="41"/>
      <c r="B80" s="41"/>
      <c r="C80" s="49"/>
      <c r="D80" s="42"/>
      <c r="E80" s="42"/>
      <c r="F80" s="41"/>
    </row>
    <row r="81" spans="1:6" ht="15" customHeight="1" x14ac:dyDescent="0.25">
      <c r="A81" s="107" t="s">
        <v>77</v>
      </c>
      <c r="B81" s="107"/>
      <c r="C81" s="107"/>
      <c r="D81" s="107"/>
      <c r="E81" s="44">
        <f>SUM(E61:E80)</f>
        <v>0</v>
      </c>
      <c r="F81" s="43" t="s">
        <v>78</v>
      </c>
    </row>
    <row r="82" spans="1:6" x14ac:dyDescent="0.25"/>
    <row r="83" spans="1:6" ht="15" customHeight="1" x14ac:dyDescent="0.25">
      <c r="A83" s="108">
        <v>2030</v>
      </c>
      <c r="B83" s="108"/>
      <c r="C83" s="108"/>
      <c r="D83" s="108"/>
      <c r="E83" s="108"/>
      <c r="F83" s="108"/>
    </row>
    <row r="84" spans="1:6" ht="30" customHeight="1" x14ac:dyDescent="0.25">
      <c r="A84" s="20" t="s">
        <v>71</v>
      </c>
      <c r="B84" s="20" t="s">
        <v>72</v>
      </c>
      <c r="C84" s="20" t="s">
        <v>73</v>
      </c>
      <c r="D84" s="20" t="s">
        <v>74</v>
      </c>
      <c r="E84" s="20" t="s">
        <v>75</v>
      </c>
      <c r="F84" s="20" t="s">
        <v>76</v>
      </c>
    </row>
    <row r="85" spans="1:6" ht="15" customHeight="1" x14ac:dyDescent="0.25">
      <c r="A85" s="41"/>
      <c r="B85" s="41"/>
      <c r="C85" s="49"/>
      <c r="D85" s="42"/>
      <c r="E85" s="42"/>
      <c r="F85" s="41"/>
    </row>
    <row r="86" spans="1:6" ht="15" customHeight="1" x14ac:dyDescent="0.25">
      <c r="A86" s="41"/>
      <c r="B86" s="41"/>
      <c r="C86" s="49"/>
      <c r="D86" s="42"/>
      <c r="E86" s="42"/>
      <c r="F86" s="41"/>
    </row>
    <row r="87" spans="1:6" ht="15" customHeight="1" x14ac:dyDescent="0.25">
      <c r="A87" s="41"/>
      <c r="B87" s="41"/>
      <c r="C87" s="49"/>
      <c r="D87" s="42"/>
      <c r="E87" s="42"/>
      <c r="F87" s="41"/>
    </row>
    <row r="88" spans="1:6" ht="15" customHeight="1" x14ac:dyDescent="0.25">
      <c r="A88" s="41"/>
      <c r="B88" s="41"/>
      <c r="C88" s="49"/>
      <c r="D88" s="42"/>
      <c r="E88" s="42"/>
      <c r="F88" s="41"/>
    </row>
    <row r="89" spans="1:6" ht="15" customHeight="1" x14ac:dyDescent="0.25">
      <c r="A89" s="41"/>
      <c r="B89" s="41"/>
      <c r="C89" s="49"/>
      <c r="D89" s="42"/>
      <c r="E89" s="42"/>
      <c r="F89" s="41"/>
    </row>
    <row r="90" spans="1:6" ht="15" customHeight="1" x14ac:dyDescent="0.25">
      <c r="A90" s="41"/>
      <c r="B90" s="41"/>
      <c r="C90" s="49"/>
      <c r="D90" s="42"/>
      <c r="E90" s="42"/>
      <c r="F90" s="41"/>
    </row>
    <row r="91" spans="1:6" ht="15" customHeight="1" x14ac:dyDescent="0.25">
      <c r="A91" s="41"/>
      <c r="B91" s="41"/>
      <c r="C91" s="49"/>
      <c r="D91" s="42"/>
      <c r="E91" s="42"/>
      <c r="F91" s="41"/>
    </row>
    <row r="92" spans="1:6" ht="15" customHeight="1" x14ac:dyDescent="0.25">
      <c r="A92" s="41"/>
      <c r="B92" s="41"/>
      <c r="C92" s="49"/>
      <c r="D92" s="42"/>
      <c r="E92" s="42"/>
      <c r="F92" s="41"/>
    </row>
    <row r="93" spans="1:6" ht="15" customHeight="1" x14ac:dyDescent="0.25">
      <c r="A93" s="41"/>
      <c r="B93" s="41"/>
      <c r="C93" s="49"/>
      <c r="D93" s="42"/>
      <c r="E93" s="42"/>
      <c r="F93" s="41"/>
    </row>
    <row r="94" spans="1:6" ht="15" customHeight="1" x14ac:dyDescent="0.25">
      <c r="A94" s="41"/>
      <c r="B94" s="41"/>
      <c r="C94" s="49"/>
      <c r="D94" s="42"/>
      <c r="E94" s="42"/>
      <c r="F94" s="41"/>
    </row>
    <row r="95" spans="1:6" ht="15" customHeight="1" x14ac:dyDescent="0.25">
      <c r="A95" s="41"/>
      <c r="B95" s="41"/>
      <c r="C95" s="49"/>
      <c r="D95" s="42"/>
      <c r="E95" s="42"/>
      <c r="F95" s="41"/>
    </row>
    <row r="96" spans="1:6" ht="15" customHeight="1" x14ac:dyDescent="0.25">
      <c r="A96" s="41"/>
      <c r="B96" s="41"/>
      <c r="C96" s="49"/>
      <c r="D96" s="42"/>
      <c r="E96" s="42"/>
      <c r="F96" s="41"/>
    </row>
    <row r="97" spans="1:6" ht="15" customHeight="1" x14ac:dyDescent="0.25">
      <c r="A97" s="41"/>
      <c r="B97" s="41"/>
      <c r="C97" s="49"/>
      <c r="D97" s="42"/>
      <c r="E97" s="42"/>
      <c r="F97" s="41"/>
    </row>
    <row r="98" spans="1:6" ht="15" customHeight="1" x14ac:dyDescent="0.25">
      <c r="A98" s="41"/>
      <c r="B98" s="41"/>
      <c r="C98" s="49"/>
      <c r="D98" s="42"/>
      <c r="E98" s="42"/>
      <c r="F98" s="41"/>
    </row>
    <row r="99" spans="1:6" ht="15" customHeight="1" x14ac:dyDescent="0.25">
      <c r="A99" s="41"/>
      <c r="B99" s="41"/>
      <c r="C99" s="49"/>
      <c r="D99" s="42"/>
      <c r="E99" s="42"/>
      <c r="F99" s="41"/>
    </row>
    <row r="100" spans="1:6" ht="15" customHeight="1" x14ac:dyDescent="0.25">
      <c r="A100" s="41"/>
      <c r="B100" s="41"/>
      <c r="C100" s="49"/>
      <c r="D100" s="42"/>
      <c r="E100" s="42"/>
      <c r="F100" s="41"/>
    </row>
    <row r="101" spans="1:6" ht="15" customHeight="1" x14ac:dyDescent="0.25">
      <c r="A101" s="41"/>
      <c r="B101" s="41"/>
      <c r="C101" s="49"/>
      <c r="D101" s="42"/>
      <c r="E101" s="42"/>
      <c r="F101" s="41"/>
    </row>
    <row r="102" spans="1:6" ht="15" customHeight="1" x14ac:dyDescent="0.25">
      <c r="A102" s="41"/>
      <c r="B102" s="41"/>
      <c r="C102" s="49"/>
      <c r="D102" s="42"/>
      <c r="E102" s="42"/>
      <c r="F102" s="41"/>
    </row>
    <row r="103" spans="1:6" ht="15" customHeight="1" x14ac:dyDescent="0.25">
      <c r="A103" s="41"/>
      <c r="B103" s="41"/>
      <c r="C103" s="49"/>
      <c r="D103" s="42"/>
      <c r="E103" s="42"/>
      <c r="F103" s="41"/>
    </row>
    <row r="104" spans="1:6" ht="15" customHeight="1" x14ac:dyDescent="0.25">
      <c r="A104" s="41"/>
      <c r="B104" s="41"/>
      <c r="C104" s="49"/>
      <c r="D104" s="42"/>
      <c r="E104" s="42"/>
      <c r="F104" s="41"/>
    </row>
    <row r="105" spans="1:6" ht="15" customHeight="1" x14ac:dyDescent="0.25">
      <c r="A105" s="107" t="s">
        <v>77</v>
      </c>
      <c r="B105" s="107"/>
      <c r="C105" s="107"/>
      <c r="D105" s="107"/>
      <c r="E105" s="44">
        <f>SUM(E85:E104)</f>
        <v>0</v>
      </c>
      <c r="F105" s="43" t="s">
        <v>78</v>
      </c>
    </row>
    <row r="106" spans="1:6" x14ac:dyDescent="0.25"/>
    <row r="107" spans="1:6" ht="15" customHeight="1" x14ac:dyDescent="0.25">
      <c r="A107" s="45"/>
      <c r="E107" s="46"/>
      <c r="F107" s="47"/>
    </row>
    <row r="108" spans="1:6" ht="15" customHeight="1" x14ac:dyDescent="0.25">
      <c r="A108" s="30"/>
    </row>
    <row r="109" spans="1:6" x14ac:dyDescent="0.25"/>
    <row r="110" spans="1:6" ht="15" customHeight="1" x14ac:dyDescent="0.25">
      <c r="A110" s="48" t="s">
        <v>62</v>
      </c>
    </row>
    <row r="111" spans="1:6" ht="15" customHeight="1" x14ac:dyDescent="0.25">
      <c r="A111" s="7"/>
      <c r="B111" s="7"/>
      <c r="C111" s="7"/>
      <c r="D111" s="7"/>
      <c r="E111" s="7"/>
      <c r="F111" s="7"/>
    </row>
    <row r="112" spans="1:6" ht="15" customHeight="1" x14ac:dyDescent="0.25">
      <c r="A112" s="7"/>
      <c r="B112" s="7"/>
      <c r="C112" s="7"/>
      <c r="D112" s="7"/>
      <c r="E112" s="7"/>
      <c r="F112" s="7"/>
    </row>
    <row r="113" spans="1:6" ht="15" customHeight="1" x14ac:dyDescent="0.25">
      <c r="A113" s="7"/>
      <c r="B113" s="7"/>
      <c r="C113" s="7"/>
      <c r="D113" s="7"/>
      <c r="E113" s="7"/>
      <c r="F113" s="7"/>
    </row>
  </sheetData>
  <mergeCells count="20">
    <mergeCell ref="A59:F59"/>
    <mergeCell ref="A81:D81"/>
    <mergeCell ref="A83:F83"/>
    <mergeCell ref="A105:D105"/>
    <mergeCell ref="A111:F113"/>
    <mergeCell ref="A9:C9"/>
    <mergeCell ref="A11:F11"/>
    <mergeCell ref="A33:D33"/>
    <mergeCell ref="A35:F35"/>
    <mergeCell ref="A57:D57"/>
    <mergeCell ref="A6:F6"/>
    <mergeCell ref="H6:K6"/>
    <mergeCell ref="A7:F7"/>
    <mergeCell ref="H7:K7"/>
    <mergeCell ref="A8:F8"/>
    <mergeCell ref="A2:F2"/>
    <mergeCell ref="A3:F3"/>
    <mergeCell ref="H4:K4"/>
    <mergeCell ref="A5:F5"/>
    <mergeCell ref="H5:J5"/>
  </mergeCells>
  <conditionalFormatting sqref="A3:F3">
    <cfRule type="expression" dxfId="37" priority="6">
      <formula>LEFT(A3,1)="✓"</formula>
    </cfRule>
    <cfRule type="expression" dxfId="36" priority="7">
      <formula>ISNUMBER(SEARCH("niepełne",A3))</formula>
    </cfRule>
    <cfRule type="expression" dxfId="35" priority="8">
      <formula>LEFT(A3,1)="⚠"</formula>
    </cfRule>
  </conditionalFormatting>
  <conditionalFormatting sqref="D9">
    <cfRule type="expression" dxfId="34" priority="9">
      <formula>D9=""</formula>
    </cfRule>
    <cfRule type="expression" dxfId="33" priority="10">
      <formula>D9&lt;&gt;""</formula>
    </cfRule>
  </conditionalFormatting>
  <conditionalFormatting sqref="H6">
    <cfRule type="expression" dxfId="32" priority="2">
      <formula>ISNUMBER(SEARCH("ZGODNE",H6))</formula>
    </cfRule>
    <cfRule type="expression" dxfId="31" priority="3">
      <formula>ISNUMBER(SEARCH("Sprawdź",H6))</formula>
    </cfRule>
    <cfRule type="expression" dxfId="30" priority="4">
      <formula>ISNUMBER(SEARCH("Wpisz samą",H6))</formula>
    </cfRule>
    <cfRule type="expression" dxfId="29" priority="5">
      <formula>ISNUMBER(SEARCH("wpisz kwotę",H6))</formula>
    </cfRule>
  </conditionalFormatting>
  <dataValidations count="2">
    <dataValidation type="decimal" operator="greaterThanOrEqual" allowBlank="1" showInputMessage="1" showErrorMessage="1" errorTitle="Nieprawidłowa wartość" error="To pole przyjmuje tylko liczby ≥ 0 (można z częścią dziesiętną, np. 15000.50)." promptTitle="Kwota / powierzchnia" prompt="Wpisz liczbę ≥ 0 (powierzchnia w ha lub kwota w zł)." sqref="C13:E32 C37:E56 C61:E80 C85:E104" xr:uid="{00000000-0002-0000-0200-000000000000}">
      <formula1>0</formula1>
      <formula2>0</formula2>
    </dataValidation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dochód ze sprzedaży mienia z projektu budżetu w zł (liczba ≥ 0)." sqref="K5" xr:uid="{00000000-0002-0000-0200-000001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ieprawidłowa wartość" error="Wybierz TAK lub NIE z listy." promptTitle="Czy dotyczy?" prompt="Wybierz TAK lub NIE. NIE — tabele zostaw puste, zakładka będzie oznaczona „nie dotyczy”." xr:uid="{00000000-0002-0000-0200-000002000000}">
          <x14:formula1>
            <xm:f>lista!$A$2:$A$3</xm:f>
          </x14:formula1>
          <x14:formula2>
            <xm:f>0</xm:f>
          </x14:formula2>
          <xm:sqref>D9</xm:sqref>
        </x14:dataValidation>
        <x14:dataValidation type="list" allowBlank="1" showInputMessage="1" showErrorMessage="1" errorTitle="Nieprawidłowa wartość" error="Wybierz wartość z listy rozwijanej." promptTitle="Podstawa wyceny" prompt="Wybierz z listy: operat szacunkowy lub wycena własna." xr:uid="{00000000-0002-0000-0200-000003000000}">
          <x14:formula1>
            <xm:f>lista!$C$2:$C$3</xm:f>
          </x14:formula1>
          <x14:formula2>
            <xm:f>0</xm:f>
          </x14:formula2>
          <xm:sqref>F13:F32 F37:F56 F61:F80 F85:F104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6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8" sqref="A8"/>
    </sheetView>
  </sheetViews>
  <sheetFormatPr defaultColWidth="0" defaultRowHeight="15" zeroHeight="1" x14ac:dyDescent="0.25"/>
  <cols>
    <col min="1" max="1" width="42" customWidth="1"/>
    <col min="2" max="2" width="12" customWidth="1"/>
    <col min="3" max="4" width="8" customWidth="1"/>
    <col min="5" max="26" width="18" customWidth="1"/>
    <col min="27" max="27" width="19" customWidth="1"/>
    <col min="28" max="16384" width="19" hidden="1"/>
  </cols>
  <sheetData>
    <row r="1" spans="1:29" ht="15" customHeight="1" x14ac:dyDescent="0.25">
      <c r="A1" s="34" t="str">
        <f>HYPERLINK("#start!A1","↩ Powrót do startu")</f>
        <v>↩ Powrót do startu</v>
      </c>
      <c r="Z1" s="35"/>
    </row>
    <row r="2" spans="1:29" ht="17.25" customHeight="1" x14ac:dyDescent="0.25">
      <c r="A2" s="13" t="s">
        <v>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Z2" s="35"/>
      <c r="AA2" s="35"/>
    </row>
    <row r="3" spans="1:29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Z3" s="35"/>
      <c r="AA3" s="35"/>
    </row>
    <row r="4" spans="1:29" ht="15" customHeight="1" x14ac:dyDescent="0.25">
      <c r="A4" s="36" t="s">
        <v>46</v>
      </c>
    </row>
    <row r="5" spans="1:29" ht="37.5" customHeight="1" x14ac:dyDescent="0.25">
      <c r="A5" s="11" t="s">
        <v>80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29" ht="25.5" customHeight="1" x14ac:dyDescent="0.25">
      <c r="A6" s="10" t="s">
        <v>81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29" ht="25.5" customHeight="1" x14ac:dyDescent="0.25">
      <c r="A7" s="9" t="s">
        <v>82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29" ht="18" customHeight="1" x14ac:dyDescent="0.25">
      <c r="A8" s="9" t="s">
        <v>83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29" ht="33.75" customHeight="1" x14ac:dyDescent="0.25">
      <c r="A9" s="8" t="s">
        <v>84</v>
      </c>
      <c r="B9" s="8"/>
      <c r="C9" s="8"/>
      <c r="D9" s="8"/>
      <c r="E9" s="8"/>
      <c r="F9" s="39"/>
    </row>
    <row r="10" spans="1:29" ht="30" customHeight="1" x14ac:dyDescent="0.25">
      <c r="A10" s="20" t="s">
        <v>85</v>
      </c>
      <c r="B10" s="20" t="s">
        <v>86</v>
      </c>
      <c r="C10" s="20" t="s">
        <v>87</v>
      </c>
      <c r="D10" s="20" t="s">
        <v>88</v>
      </c>
      <c r="E10" s="20" t="s">
        <v>89</v>
      </c>
      <c r="F10" s="20" t="s">
        <v>90</v>
      </c>
      <c r="G10" s="20">
        <v>2027</v>
      </c>
      <c r="H10" s="20">
        <v>2028</v>
      </c>
      <c r="I10" s="20">
        <v>2029</v>
      </c>
      <c r="J10" s="20">
        <v>2030</v>
      </c>
      <c r="K10" s="20">
        <v>2031</v>
      </c>
      <c r="L10" s="20">
        <v>2032</v>
      </c>
      <c r="M10" s="20">
        <v>2033</v>
      </c>
      <c r="N10" s="20">
        <v>2034</v>
      </c>
      <c r="O10" s="20">
        <v>2035</v>
      </c>
      <c r="P10" s="20">
        <v>2036</v>
      </c>
      <c r="Q10" s="20">
        <v>2037</v>
      </c>
      <c r="R10" s="20">
        <v>2038</v>
      </c>
      <c r="S10" s="20">
        <v>2039</v>
      </c>
      <c r="T10" s="20">
        <v>2040</v>
      </c>
      <c r="U10" s="20">
        <v>2041</v>
      </c>
      <c r="V10" s="20">
        <v>2042</v>
      </c>
      <c r="W10" s="20">
        <v>2043</v>
      </c>
      <c r="X10" s="20">
        <v>2044</v>
      </c>
      <c r="Y10" s="20">
        <v>2045</v>
      </c>
      <c r="Z10" s="20">
        <v>2046</v>
      </c>
      <c r="AA10" s="20" t="s">
        <v>91</v>
      </c>
      <c r="AB10" s="20" t="s">
        <v>92</v>
      </c>
      <c r="AC10" s="20" t="s">
        <v>93</v>
      </c>
    </row>
    <row r="11" spans="1:29" ht="15" customHeight="1" x14ac:dyDescent="0.25">
      <c r="A11" s="41"/>
      <c r="B11" s="41"/>
      <c r="C11" s="41"/>
      <c r="D11" s="50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51" t="str">
        <f t="shared" ref="AA11:AA40" si="0">IF(COUNT(G11:Z11)=0,"",SUM(G11:Z11))</f>
        <v/>
      </c>
      <c r="AB11" s="51" t="str">
        <f t="shared" ref="AB11:AB40" si="1">IF(F11="","",IFERROR(F11-SUM(G11:Z11),""))</f>
        <v/>
      </c>
      <c r="AC11" s="52" t="str">
        <f t="shared" ref="AC11:AC40" si="2">IF(F11="","",IFERROR(IF(ROUND(F11-SUM(G11:Z11),2)=0,"OK","✗ Spłaty nie sumują się do salda"),"⚠ Wpisz same kwoty"))</f>
        <v/>
      </c>
    </row>
    <row r="12" spans="1:29" ht="15" customHeight="1" x14ac:dyDescent="0.25">
      <c r="A12" s="41"/>
      <c r="B12" s="41"/>
      <c r="C12" s="41"/>
      <c r="D12" s="50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51" t="str">
        <f t="shared" si="0"/>
        <v/>
      </c>
      <c r="AB12" s="51" t="str">
        <f t="shared" si="1"/>
        <v/>
      </c>
      <c r="AC12" s="52" t="str">
        <f t="shared" si="2"/>
        <v/>
      </c>
    </row>
    <row r="13" spans="1:29" ht="15" customHeight="1" x14ac:dyDescent="0.25">
      <c r="A13" s="41"/>
      <c r="B13" s="41"/>
      <c r="C13" s="41"/>
      <c r="D13" s="50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51" t="str">
        <f t="shared" si="0"/>
        <v/>
      </c>
      <c r="AB13" s="51" t="str">
        <f t="shared" si="1"/>
        <v/>
      </c>
      <c r="AC13" s="52" t="str">
        <f t="shared" si="2"/>
        <v/>
      </c>
    </row>
    <row r="14" spans="1:29" ht="15" customHeight="1" x14ac:dyDescent="0.25">
      <c r="A14" s="41"/>
      <c r="B14" s="41"/>
      <c r="C14" s="41"/>
      <c r="D14" s="50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51" t="str">
        <f t="shared" si="0"/>
        <v/>
      </c>
      <c r="AB14" s="51" t="str">
        <f t="shared" si="1"/>
        <v/>
      </c>
      <c r="AC14" s="52" t="str">
        <f t="shared" si="2"/>
        <v/>
      </c>
    </row>
    <row r="15" spans="1:29" ht="15" customHeight="1" x14ac:dyDescent="0.25">
      <c r="A15" s="41"/>
      <c r="B15" s="41"/>
      <c r="C15" s="41"/>
      <c r="D15" s="50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51" t="str">
        <f t="shared" si="0"/>
        <v/>
      </c>
      <c r="AB15" s="51" t="str">
        <f t="shared" si="1"/>
        <v/>
      </c>
      <c r="AC15" s="52" t="str">
        <f t="shared" si="2"/>
        <v/>
      </c>
    </row>
    <row r="16" spans="1:29" ht="15" customHeight="1" x14ac:dyDescent="0.25">
      <c r="A16" s="41"/>
      <c r="B16" s="41"/>
      <c r="C16" s="41"/>
      <c r="D16" s="50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51" t="str">
        <f t="shared" si="0"/>
        <v/>
      </c>
      <c r="AB16" s="51" t="str">
        <f t="shared" si="1"/>
        <v/>
      </c>
      <c r="AC16" s="52" t="str">
        <f t="shared" si="2"/>
        <v/>
      </c>
    </row>
    <row r="17" spans="1:29" ht="15" customHeight="1" x14ac:dyDescent="0.25">
      <c r="A17" s="41"/>
      <c r="B17" s="41"/>
      <c r="C17" s="41"/>
      <c r="D17" s="50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51" t="str">
        <f t="shared" si="0"/>
        <v/>
      </c>
      <c r="AB17" s="51" t="str">
        <f t="shared" si="1"/>
        <v/>
      </c>
      <c r="AC17" s="52" t="str">
        <f t="shared" si="2"/>
        <v/>
      </c>
    </row>
    <row r="18" spans="1:29" ht="15" customHeight="1" x14ac:dyDescent="0.25">
      <c r="A18" s="41"/>
      <c r="B18" s="41"/>
      <c r="C18" s="41"/>
      <c r="D18" s="50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51" t="str">
        <f t="shared" si="0"/>
        <v/>
      </c>
      <c r="AB18" s="51" t="str">
        <f t="shared" si="1"/>
        <v/>
      </c>
      <c r="AC18" s="52" t="str">
        <f t="shared" si="2"/>
        <v/>
      </c>
    </row>
    <row r="19" spans="1:29" ht="15" customHeight="1" x14ac:dyDescent="0.25">
      <c r="A19" s="41"/>
      <c r="B19" s="41"/>
      <c r="C19" s="41"/>
      <c r="D19" s="50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51" t="str">
        <f t="shared" si="0"/>
        <v/>
      </c>
      <c r="AB19" s="51" t="str">
        <f t="shared" si="1"/>
        <v/>
      </c>
      <c r="AC19" s="52" t="str">
        <f t="shared" si="2"/>
        <v/>
      </c>
    </row>
    <row r="20" spans="1:29" ht="15" customHeight="1" x14ac:dyDescent="0.25">
      <c r="A20" s="41"/>
      <c r="B20" s="41"/>
      <c r="C20" s="41"/>
      <c r="D20" s="50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51" t="str">
        <f t="shared" si="0"/>
        <v/>
      </c>
      <c r="AB20" s="51" t="str">
        <f t="shared" si="1"/>
        <v/>
      </c>
      <c r="AC20" s="52" t="str">
        <f t="shared" si="2"/>
        <v/>
      </c>
    </row>
    <row r="21" spans="1:29" ht="15" customHeight="1" x14ac:dyDescent="0.25">
      <c r="A21" s="41"/>
      <c r="B21" s="41"/>
      <c r="C21" s="41"/>
      <c r="D21" s="50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51" t="str">
        <f t="shared" si="0"/>
        <v/>
      </c>
      <c r="AB21" s="51" t="str">
        <f t="shared" si="1"/>
        <v/>
      </c>
      <c r="AC21" s="52" t="str">
        <f t="shared" si="2"/>
        <v/>
      </c>
    </row>
    <row r="22" spans="1:29" ht="15" customHeight="1" x14ac:dyDescent="0.25">
      <c r="A22" s="41"/>
      <c r="B22" s="41"/>
      <c r="C22" s="41"/>
      <c r="D22" s="50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51" t="str">
        <f t="shared" si="0"/>
        <v/>
      </c>
      <c r="AB22" s="51" t="str">
        <f t="shared" si="1"/>
        <v/>
      </c>
      <c r="AC22" s="52" t="str">
        <f t="shared" si="2"/>
        <v/>
      </c>
    </row>
    <row r="23" spans="1:29" ht="15" customHeight="1" x14ac:dyDescent="0.25">
      <c r="A23" s="41"/>
      <c r="B23" s="41"/>
      <c r="C23" s="41"/>
      <c r="D23" s="50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51" t="str">
        <f t="shared" si="0"/>
        <v/>
      </c>
      <c r="AB23" s="51" t="str">
        <f t="shared" si="1"/>
        <v/>
      </c>
      <c r="AC23" s="52" t="str">
        <f t="shared" si="2"/>
        <v/>
      </c>
    </row>
    <row r="24" spans="1:29" ht="15" customHeight="1" x14ac:dyDescent="0.25">
      <c r="A24" s="41"/>
      <c r="B24" s="41"/>
      <c r="C24" s="41"/>
      <c r="D24" s="50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51" t="str">
        <f t="shared" si="0"/>
        <v/>
      </c>
      <c r="AB24" s="51" t="str">
        <f t="shared" si="1"/>
        <v/>
      </c>
      <c r="AC24" s="52" t="str">
        <f t="shared" si="2"/>
        <v/>
      </c>
    </row>
    <row r="25" spans="1:29" ht="15" customHeight="1" x14ac:dyDescent="0.25">
      <c r="A25" s="41"/>
      <c r="B25" s="41"/>
      <c r="C25" s="41"/>
      <c r="D25" s="50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51" t="str">
        <f t="shared" si="0"/>
        <v/>
      </c>
      <c r="AB25" s="51" t="str">
        <f t="shared" si="1"/>
        <v/>
      </c>
      <c r="AC25" s="52" t="str">
        <f t="shared" si="2"/>
        <v/>
      </c>
    </row>
    <row r="26" spans="1:29" ht="15" customHeight="1" x14ac:dyDescent="0.25">
      <c r="A26" s="41"/>
      <c r="B26" s="41"/>
      <c r="C26" s="41"/>
      <c r="D26" s="50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51" t="str">
        <f t="shared" si="0"/>
        <v/>
      </c>
      <c r="AB26" s="51" t="str">
        <f t="shared" si="1"/>
        <v/>
      </c>
      <c r="AC26" s="52" t="str">
        <f t="shared" si="2"/>
        <v/>
      </c>
    </row>
    <row r="27" spans="1:29" ht="15" customHeight="1" x14ac:dyDescent="0.25">
      <c r="A27" s="41"/>
      <c r="B27" s="41"/>
      <c r="C27" s="41"/>
      <c r="D27" s="50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51" t="str">
        <f t="shared" si="0"/>
        <v/>
      </c>
      <c r="AB27" s="51" t="str">
        <f t="shared" si="1"/>
        <v/>
      </c>
      <c r="AC27" s="52" t="str">
        <f t="shared" si="2"/>
        <v/>
      </c>
    </row>
    <row r="28" spans="1:29" ht="15" customHeight="1" x14ac:dyDescent="0.25">
      <c r="A28" s="41"/>
      <c r="B28" s="41"/>
      <c r="C28" s="41"/>
      <c r="D28" s="50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51" t="str">
        <f t="shared" si="0"/>
        <v/>
      </c>
      <c r="AB28" s="51" t="str">
        <f t="shared" si="1"/>
        <v/>
      </c>
      <c r="AC28" s="52" t="str">
        <f t="shared" si="2"/>
        <v/>
      </c>
    </row>
    <row r="29" spans="1:29" ht="15" customHeight="1" x14ac:dyDescent="0.25">
      <c r="A29" s="41"/>
      <c r="B29" s="41"/>
      <c r="C29" s="41"/>
      <c r="D29" s="50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51" t="str">
        <f t="shared" si="0"/>
        <v/>
      </c>
      <c r="AB29" s="51" t="str">
        <f t="shared" si="1"/>
        <v/>
      </c>
      <c r="AC29" s="52" t="str">
        <f t="shared" si="2"/>
        <v/>
      </c>
    </row>
    <row r="30" spans="1:29" ht="15" customHeight="1" x14ac:dyDescent="0.25">
      <c r="A30" s="41"/>
      <c r="B30" s="41"/>
      <c r="C30" s="41"/>
      <c r="D30" s="50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51" t="str">
        <f t="shared" si="0"/>
        <v/>
      </c>
      <c r="AB30" s="51" t="str">
        <f t="shared" si="1"/>
        <v/>
      </c>
      <c r="AC30" s="52" t="str">
        <f t="shared" si="2"/>
        <v/>
      </c>
    </row>
    <row r="31" spans="1:29" ht="15" customHeight="1" x14ac:dyDescent="0.25">
      <c r="A31" s="41"/>
      <c r="B31" s="41"/>
      <c r="C31" s="41"/>
      <c r="D31" s="50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51" t="str">
        <f t="shared" si="0"/>
        <v/>
      </c>
      <c r="AB31" s="51" t="str">
        <f t="shared" si="1"/>
        <v/>
      </c>
      <c r="AC31" s="52" t="str">
        <f t="shared" si="2"/>
        <v/>
      </c>
    </row>
    <row r="32" spans="1:29" ht="15" customHeight="1" x14ac:dyDescent="0.25">
      <c r="A32" s="41"/>
      <c r="B32" s="41"/>
      <c r="C32" s="41"/>
      <c r="D32" s="50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51" t="str">
        <f t="shared" si="0"/>
        <v/>
      </c>
      <c r="AB32" s="51" t="str">
        <f t="shared" si="1"/>
        <v/>
      </c>
      <c r="AC32" s="52" t="str">
        <f t="shared" si="2"/>
        <v/>
      </c>
    </row>
    <row r="33" spans="1:29" ht="15" customHeight="1" x14ac:dyDescent="0.25">
      <c r="A33" s="41"/>
      <c r="B33" s="41"/>
      <c r="C33" s="41"/>
      <c r="D33" s="50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51" t="str">
        <f t="shared" si="0"/>
        <v/>
      </c>
      <c r="AB33" s="51" t="str">
        <f t="shared" si="1"/>
        <v/>
      </c>
      <c r="AC33" s="52" t="str">
        <f t="shared" si="2"/>
        <v/>
      </c>
    </row>
    <row r="34" spans="1:29" ht="15" customHeight="1" x14ac:dyDescent="0.25">
      <c r="A34" s="41"/>
      <c r="B34" s="41"/>
      <c r="C34" s="41"/>
      <c r="D34" s="50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51" t="str">
        <f t="shared" si="0"/>
        <v/>
      </c>
      <c r="AB34" s="51" t="str">
        <f t="shared" si="1"/>
        <v/>
      </c>
      <c r="AC34" s="52" t="str">
        <f t="shared" si="2"/>
        <v/>
      </c>
    </row>
    <row r="35" spans="1:29" ht="15" customHeight="1" x14ac:dyDescent="0.25">
      <c r="A35" s="41"/>
      <c r="B35" s="41"/>
      <c r="C35" s="41"/>
      <c r="D35" s="50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51" t="str">
        <f t="shared" si="0"/>
        <v/>
      </c>
      <c r="AB35" s="51" t="str">
        <f t="shared" si="1"/>
        <v/>
      </c>
      <c r="AC35" s="52" t="str">
        <f t="shared" si="2"/>
        <v/>
      </c>
    </row>
    <row r="36" spans="1:29" ht="15" customHeight="1" x14ac:dyDescent="0.25">
      <c r="A36" s="41"/>
      <c r="B36" s="41"/>
      <c r="C36" s="41"/>
      <c r="D36" s="50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51" t="str">
        <f t="shared" si="0"/>
        <v/>
      </c>
      <c r="AB36" s="51" t="str">
        <f t="shared" si="1"/>
        <v/>
      </c>
      <c r="AC36" s="52" t="str">
        <f t="shared" si="2"/>
        <v/>
      </c>
    </row>
    <row r="37" spans="1:29" ht="15" customHeight="1" x14ac:dyDescent="0.25">
      <c r="A37" s="41"/>
      <c r="B37" s="41"/>
      <c r="C37" s="41"/>
      <c r="D37" s="50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51" t="str">
        <f t="shared" si="0"/>
        <v/>
      </c>
      <c r="AB37" s="51" t="str">
        <f t="shared" si="1"/>
        <v/>
      </c>
      <c r="AC37" s="52" t="str">
        <f t="shared" si="2"/>
        <v/>
      </c>
    </row>
    <row r="38" spans="1:29" ht="15" customHeight="1" x14ac:dyDescent="0.25">
      <c r="A38" s="41"/>
      <c r="B38" s="41"/>
      <c r="C38" s="41"/>
      <c r="D38" s="50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51" t="str">
        <f t="shared" si="0"/>
        <v/>
      </c>
      <c r="AB38" s="51" t="str">
        <f t="shared" si="1"/>
        <v/>
      </c>
      <c r="AC38" s="52" t="str">
        <f t="shared" si="2"/>
        <v/>
      </c>
    </row>
    <row r="39" spans="1:29" ht="15" customHeight="1" x14ac:dyDescent="0.25">
      <c r="A39" s="41"/>
      <c r="B39" s="41"/>
      <c r="C39" s="41"/>
      <c r="D39" s="50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51" t="str">
        <f t="shared" si="0"/>
        <v/>
      </c>
      <c r="AB39" s="51" t="str">
        <f t="shared" si="1"/>
        <v/>
      </c>
      <c r="AC39" s="52" t="str">
        <f t="shared" si="2"/>
        <v/>
      </c>
    </row>
    <row r="40" spans="1:29" ht="15" customHeight="1" x14ac:dyDescent="0.25">
      <c r="A40" s="41"/>
      <c r="B40" s="41"/>
      <c r="C40" s="41"/>
      <c r="D40" s="50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51" t="str">
        <f t="shared" si="0"/>
        <v/>
      </c>
      <c r="AB40" s="51" t="str">
        <f t="shared" si="1"/>
        <v/>
      </c>
      <c r="AC40" s="52" t="str">
        <f t="shared" si="2"/>
        <v/>
      </c>
    </row>
    <row r="41" spans="1:29" ht="15" customHeight="1" x14ac:dyDescent="0.25">
      <c r="A41" s="43" t="s">
        <v>94</v>
      </c>
      <c r="B41" s="43"/>
      <c r="C41" s="43"/>
      <c r="D41" s="43"/>
      <c r="E41" s="44">
        <f t="shared" ref="E41:AB41" si="3">SUM(E11:E40)</f>
        <v>0</v>
      </c>
      <c r="F41" s="44">
        <f t="shared" si="3"/>
        <v>0</v>
      </c>
      <c r="G41" s="44">
        <f t="shared" si="3"/>
        <v>0</v>
      </c>
      <c r="H41" s="44">
        <f t="shared" si="3"/>
        <v>0</v>
      </c>
      <c r="I41" s="44">
        <f t="shared" si="3"/>
        <v>0</v>
      </c>
      <c r="J41" s="44">
        <f t="shared" si="3"/>
        <v>0</v>
      </c>
      <c r="K41" s="44">
        <f t="shared" si="3"/>
        <v>0</v>
      </c>
      <c r="L41" s="44">
        <f t="shared" si="3"/>
        <v>0</v>
      </c>
      <c r="M41" s="44">
        <f t="shared" si="3"/>
        <v>0</v>
      </c>
      <c r="N41" s="44">
        <f t="shared" si="3"/>
        <v>0</v>
      </c>
      <c r="O41" s="44">
        <f t="shared" si="3"/>
        <v>0</v>
      </c>
      <c r="P41" s="44">
        <f t="shared" si="3"/>
        <v>0</v>
      </c>
      <c r="Q41" s="44">
        <f t="shared" si="3"/>
        <v>0</v>
      </c>
      <c r="R41" s="44">
        <f t="shared" si="3"/>
        <v>0</v>
      </c>
      <c r="S41" s="44">
        <f t="shared" si="3"/>
        <v>0</v>
      </c>
      <c r="T41" s="44">
        <f t="shared" si="3"/>
        <v>0</v>
      </c>
      <c r="U41" s="44">
        <f t="shared" si="3"/>
        <v>0</v>
      </c>
      <c r="V41" s="44">
        <f t="shared" si="3"/>
        <v>0</v>
      </c>
      <c r="W41" s="44">
        <f t="shared" si="3"/>
        <v>0</v>
      </c>
      <c r="X41" s="44">
        <f t="shared" si="3"/>
        <v>0</v>
      </c>
      <c r="Y41" s="44">
        <f t="shared" si="3"/>
        <v>0</v>
      </c>
      <c r="Z41" s="44">
        <f t="shared" si="3"/>
        <v>0</v>
      </c>
      <c r="AA41" s="44">
        <f t="shared" si="3"/>
        <v>0</v>
      </c>
      <c r="AB41" s="44">
        <f t="shared" si="3"/>
        <v>0</v>
      </c>
      <c r="AC41" s="44"/>
    </row>
    <row r="42" spans="1:29" x14ac:dyDescent="0.25"/>
    <row r="43" spans="1:29" ht="15" customHeight="1" x14ac:dyDescent="0.25">
      <c r="A43" s="48" t="s">
        <v>62</v>
      </c>
    </row>
    <row r="44" spans="1:29" ht="15" customHeight="1" x14ac:dyDescent="0.25">
      <c r="A44" s="7"/>
    </row>
    <row r="45" spans="1:29" ht="15" customHeight="1" x14ac:dyDescent="0.25">
      <c r="A45" s="7"/>
    </row>
    <row r="46" spans="1:29" ht="15" customHeight="1" x14ac:dyDescent="0.25">
      <c r="A46" s="7"/>
    </row>
    <row r="47" spans="1:29" x14ac:dyDescent="0.25">
      <c r="A47" s="7"/>
    </row>
    <row r="48" spans="1:29" x14ac:dyDescent="0.25">
      <c r="A48" s="7"/>
    </row>
    <row r="49" spans="1:1" x14ac:dyDescent="0.25">
      <c r="A49" s="7"/>
    </row>
    <row r="50" spans="1:1" x14ac:dyDescent="0.25"/>
    <row r="51" spans="1:1" x14ac:dyDescent="0.25"/>
    <row r="52" spans="1:1" x14ac:dyDescent="0.25"/>
    <row r="53" spans="1:1" x14ac:dyDescent="0.25"/>
    <row r="54" spans="1:1" x14ac:dyDescent="0.25"/>
    <row r="55" spans="1:1" x14ac:dyDescent="0.25"/>
    <row r="56" spans="1:1" x14ac:dyDescent="0.25"/>
  </sheetData>
  <mergeCells count="8">
    <mergeCell ref="A8:L8"/>
    <mergeCell ref="A9:E9"/>
    <mergeCell ref="A44:A49"/>
    <mergeCell ref="A2:L2"/>
    <mergeCell ref="A3:L3"/>
    <mergeCell ref="A5:L5"/>
    <mergeCell ref="A6:L6"/>
    <mergeCell ref="A7:L7"/>
  </mergeCells>
  <conditionalFormatting sqref="A3:L3">
    <cfRule type="expression" dxfId="28" priority="5">
      <formula>LEFT(A3,1)="✓"</formula>
    </cfRule>
    <cfRule type="expression" dxfId="27" priority="6">
      <formula>ISNUMBER(SEARCH("niepełne",A3))</formula>
    </cfRule>
    <cfRule type="expression" dxfId="26" priority="7">
      <formula>LEFT(A3,1)="⚠"</formula>
    </cfRule>
  </conditionalFormatting>
  <conditionalFormatting sqref="F9">
    <cfRule type="expression" dxfId="25" priority="8">
      <formula>F9=""</formula>
    </cfRule>
    <cfRule type="expression" dxfId="24" priority="9">
      <formula>F9&lt;&gt;""</formula>
    </cfRule>
  </conditionalFormatting>
  <conditionalFormatting sqref="AB11:AB40">
    <cfRule type="expression" dxfId="23" priority="10">
      <formula>AND(ISNUMBER(AB11),ROUND(AB11,2)&lt;&gt;0)</formula>
    </cfRule>
  </conditionalFormatting>
  <conditionalFormatting sqref="AC11:AC40">
    <cfRule type="expression" dxfId="22" priority="2">
      <formula>ISNUMBER(SEARCH("OK",AC11))</formula>
    </cfRule>
    <cfRule type="expression" dxfId="21" priority="3">
      <formula>ISNUMBER(SEARCH("nie sumują",AC11))</formula>
    </cfRule>
    <cfRule type="expression" dxfId="20" priority="4">
      <formula>ISNUMBER(SEARCH("Wpisz",AC11))</formula>
    </cfRule>
  </conditionalFormatting>
  <dataValidations count="1">
    <dataValidation type="decimal" operator="greaterThanOrEqual" allowBlank="1" showInputMessage="1" showErrorMessage="1" errorTitle="Nieprawidłowa wartość" error="To pole przyjmuje tylko liczby ≥ 0 (można z częścią dziesiętną, np. 15000.50)." promptTitle="Kwota / marża" prompt="Wpisz liczbę ≥ 0 (marża w % lub kwota raty w zł)." sqref="D11:Z40" xr:uid="{00000000-0002-0000-03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Nieprawidłowa wartość" error="Wybierz TAK lub NIE z listy." promptTitle="Czy są zmiany?" prompt="Wybierz TAK lub NIE. NIE — tabelę zostaw pustą, dane przejmiemy z aktualnej WPF." xr:uid="{00000000-0002-0000-0300-000001000000}">
          <x14:formula1>
            <xm:f>lista!$A$2:$A$3</xm:f>
          </x14:formula1>
          <x14:formula2>
            <xm:f>0</xm:f>
          </x14:formula2>
          <xm:sqref>F9</xm:sqref>
        </x14:dataValidation>
        <x14:dataValidation type="list" allowBlank="1" showInputMessage="1" showErrorMessage="1" errorTitle="Nieprawidłowa wartość" error="Wybierz wartość z listy rozwijanej." promptTitle="Typ umowy" prompt="Wybierz z listy: kredyt / pożyczka / obligacje." xr:uid="{00000000-0002-0000-0300-000002000000}">
          <x14:formula1>
            <xm:f>lista!$B$2:$B$4</xm:f>
          </x14:formula1>
          <x14:formula2>
            <xm:f>0</xm:f>
          </x14:formula2>
          <xm:sqref>B11:B40</xm:sqref>
        </x14:dataValidation>
        <x14:dataValidation type="list" allowBlank="1" showInputMessage="1" showErrorMessage="1" errorTitle="Nieprawidłowa wartość" error="Wybierz wartość z listy rozwijanej." promptTitle="Okres WIBOR" prompt="Wybierz okres referencyjny (1M/3M/6M/1R) lub „Inna”, jeśli zastosowano inną stawkę bazową." xr:uid="{00000000-0002-0000-0300-000003000000}">
          <x14:formula1>
            <xm:f>lista!$D$2:$D$6</xm:f>
          </x14:formula1>
          <x14:formula2>
            <xm:f>0</xm:f>
          </x14:formula2>
          <xm:sqref>C11:C40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showGridLines="0" zoomScaleNormal="100" workbookViewId="0"/>
  </sheetViews>
  <sheetFormatPr defaultColWidth="0" defaultRowHeight="15" zeroHeight="1" x14ac:dyDescent="0.25"/>
  <cols>
    <col min="1" max="1" width="30" customWidth="1"/>
    <col min="2" max="2" width="46" customWidth="1"/>
    <col min="3" max="3" width="20" customWidth="1"/>
    <col min="4" max="4" width="52" customWidth="1"/>
    <col min="5" max="6" width="8.7109375" customWidth="1"/>
    <col min="7" max="16384" width="8.7109375" hidden="1"/>
  </cols>
  <sheetData>
    <row r="1" spans="1:6" ht="15" customHeight="1" x14ac:dyDescent="0.25">
      <c r="A1" s="34" t="str">
        <f>HYPERLINK("#start!A1","↩ Powrót do startu")</f>
        <v>↩ Powrót do startu</v>
      </c>
      <c r="E1" s="35"/>
    </row>
    <row r="2" spans="1:6" ht="17.25" customHeight="1" x14ac:dyDescent="0.25">
      <c r="A2" s="13" t="s">
        <v>95</v>
      </c>
      <c r="B2" s="13"/>
      <c r="C2" s="13"/>
      <c r="D2" s="13"/>
      <c r="E2" s="35"/>
      <c r="F2" s="35"/>
    </row>
    <row r="3" spans="1:6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35"/>
      <c r="F3" s="35"/>
    </row>
    <row r="4" spans="1:6" ht="15" customHeight="1" x14ac:dyDescent="0.25">
      <c r="A4" s="36" t="s">
        <v>46</v>
      </c>
    </row>
    <row r="5" spans="1:6" ht="18" customHeight="1" x14ac:dyDescent="0.25">
      <c r="A5" s="11" t="s">
        <v>96</v>
      </c>
      <c r="B5" s="11"/>
      <c r="C5" s="11"/>
      <c r="D5" s="11"/>
    </row>
    <row r="6" spans="1:6" ht="15.75" customHeight="1" x14ac:dyDescent="0.25">
      <c r="A6" s="10" t="s">
        <v>97</v>
      </c>
      <c r="B6" s="10"/>
      <c r="C6" s="10"/>
      <c r="D6" s="10"/>
    </row>
    <row r="7" spans="1:6" ht="27.75" customHeight="1" x14ac:dyDescent="0.25">
      <c r="A7" s="9" t="s">
        <v>98</v>
      </c>
      <c r="B7" s="9"/>
      <c r="C7" s="9"/>
      <c r="D7" s="9"/>
    </row>
    <row r="8" spans="1:6" x14ac:dyDescent="0.25"/>
    <row r="9" spans="1:6" ht="33.75" customHeight="1" x14ac:dyDescent="0.25">
      <c r="A9" s="8" t="s">
        <v>99</v>
      </c>
      <c r="B9" s="8"/>
      <c r="C9" s="39"/>
    </row>
    <row r="10" spans="1:6" ht="19.5" customHeight="1" x14ac:dyDescent="0.25">
      <c r="A10" s="109" t="s">
        <v>100</v>
      </c>
      <c r="B10" s="109"/>
      <c r="C10" s="42"/>
    </row>
    <row r="11" spans="1:6" x14ac:dyDescent="0.25"/>
    <row r="12" spans="1:6" ht="30" customHeight="1" x14ac:dyDescent="0.25">
      <c r="A12" s="98" t="s">
        <v>101</v>
      </c>
      <c r="B12" s="98"/>
      <c r="C12" s="20" t="s">
        <v>102</v>
      </c>
    </row>
    <row r="13" spans="1:6" ht="18" customHeight="1" x14ac:dyDescent="0.25">
      <c r="A13" s="110" t="s">
        <v>103</v>
      </c>
      <c r="B13" s="110"/>
      <c r="C13" s="42"/>
    </row>
    <row r="14" spans="1:6" ht="18" customHeight="1" x14ac:dyDescent="0.25">
      <c r="A14" s="110" t="s">
        <v>104</v>
      </c>
      <c r="B14" s="110"/>
      <c r="C14" s="42"/>
    </row>
    <row r="15" spans="1:6" ht="18" customHeight="1" x14ac:dyDescent="0.25">
      <c r="A15" s="110" t="s">
        <v>105</v>
      </c>
      <c r="B15" s="110"/>
      <c r="C15" s="42"/>
    </row>
    <row r="16" spans="1:6" ht="18" customHeight="1" x14ac:dyDescent="0.25">
      <c r="A16" s="110" t="s">
        <v>106</v>
      </c>
      <c r="B16" s="110"/>
      <c r="C16" s="42"/>
    </row>
    <row r="17" spans="1:4" ht="18" customHeight="1" x14ac:dyDescent="0.25">
      <c r="A17" s="110" t="s">
        <v>107</v>
      </c>
      <c r="B17" s="110"/>
      <c r="C17" s="42"/>
    </row>
    <row r="18" spans="1:4" ht="15" customHeight="1" x14ac:dyDescent="0.25">
      <c r="A18" s="107" t="s">
        <v>108</v>
      </c>
      <c r="B18" s="107"/>
      <c r="C18" s="44">
        <f>SUM(C13:C17)</f>
        <v>0</v>
      </c>
    </row>
    <row r="19" spans="1:4" x14ac:dyDescent="0.25"/>
    <row r="20" spans="1:4" ht="15" customHeight="1" x14ac:dyDescent="0.25">
      <c r="A20" s="111" t="str">
        <f>IF(C10="","",IFERROR(IF(ROUND(C10-C18,2)=0,"✓ Źródła pokrycia równe kwocie deficytu","✗ Sprawdź, czy wartości źródeł pokrycia deficytu pokrywają kwotę deficytu"),"⚠ Wpisz same kwoty (bez tekstu i spacji)"))</f>
        <v/>
      </c>
      <c r="B20" s="111"/>
      <c r="C20" s="111"/>
    </row>
    <row r="21" spans="1:4" ht="15" customHeight="1" x14ac:dyDescent="0.25">
      <c r="A21" s="53"/>
    </row>
    <row r="22" spans="1:4" x14ac:dyDescent="0.25"/>
    <row r="23" spans="1:4" ht="57.75" customHeight="1" x14ac:dyDescent="0.25">
      <c r="A23" s="112" t="s">
        <v>109</v>
      </c>
      <c r="B23" s="112"/>
      <c r="C23" s="55"/>
      <c r="D23" s="56" t="s">
        <v>110</v>
      </c>
    </row>
    <row r="24" spans="1:4" x14ac:dyDescent="0.25"/>
    <row r="25" spans="1:4" ht="57.75" customHeight="1" x14ac:dyDescent="0.25">
      <c r="A25" s="109" t="s">
        <v>111</v>
      </c>
      <c r="B25" s="109"/>
      <c r="C25" s="55"/>
      <c r="D25" s="56" t="s">
        <v>112</v>
      </c>
    </row>
    <row r="26" spans="1:4" x14ac:dyDescent="0.25"/>
    <row r="27" spans="1:4" x14ac:dyDescent="0.25"/>
    <row r="28" spans="1:4" ht="15" customHeight="1" x14ac:dyDescent="0.25">
      <c r="A28" s="48" t="s">
        <v>62</v>
      </c>
    </row>
    <row r="29" spans="1:4" ht="15" customHeight="1" x14ac:dyDescent="0.25">
      <c r="A29" s="7"/>
      <c r="B29" s="7"/>
      <c r="C29" s="7"/>
      <c r="D29" s="7"/>
    </row>
    <row r="30" spans="1:4" ht="15" customHeight="1" x14ac:dyDescent="0.25">
      <c r="A30" s="7"/>
      <c r="B30" s="7"/>
      <c r="C30" s="7"/>
      <c r="D30" s="7"/>
    </row>
    <row r="31" spans="1:4" ht="15" customHeight="1" x14ac:dyDescent="0.25">
      <c r="A31" s="7"/>
      <c r="B31" s="7"/>
      <c r="C31" s="7"/>
      <c r="D31" s="7"/>
    </row>
  </sheetData>
  <mergeCells count="18">
    <mergeCell ref="A23:B23"/>
    <mergeCell ref="A25:B25"/>
    <mergeCell ref="A29:D31"/>
    <mergeCell ref="A15:B15"/>
    <mergeCell ref="A16:B16"/>
    <mergeCell ref="A17:B17"/>
    <mergeCell ref="A18:B18"/>
    <mergeCell ref="A20:C20"/>
    <mergeCell ref="A9:B9"/>
    <mergeCell ref="A10:B10"/>
    <mergeCell ref="A12:B12"/>
    <mergeCell ref="A13:B13"/>
    <mergeCell ref="A14:B14"/>
    <mergeCell ref="A2:D2"/>
    <mergeCell ref="A3:D3"/>
    <mergeCell ref="A5:D5"/>
    <mergeCell ref="A6:D6"/>
    <mergeCell ref="A7:D7"/>
  </mergeCells>
  <conditionalFormatting sqref="A20">
    <cfRule type="expression" dxfId="19" priority="2">
      <formula>ISNUMBER(SEARCH("✓",A20))</formula>
    </cfRule>
    <cfRule type="expression" dxfId="18" priority="3">
      <formula>ISNUMBER(SEARCH("✗",A20))</formula>
    </cfRule>
    <cfRule type="expression" dxfId="17" priority="4">
      <formula>ISNUMBER(SEARCH("⚠",A20))</formula>
    </cfRule>
  </conditionalFormatting>
  <conditionalFormatting sqref="A3:D3">
    <cfRule type="expression" dxfId="16" priority="7">
      <formula>LEFT(A3,1)="✓"</formula>
    </cfRule>
    <cfRule type="expression" dxfId="15" priority="8">
      <formula>ISNUMBER(SEARCH("niepełne",A3))</formula>
    </cfRule>
    <cfRule type="expression" dxfId="14" priority="9">
      <formula>LEFT(A3,1)="⚠"</formula>
    </cfRule>
  </conditionalFormatting>
  <conditionalFormatting sqref="C9">
    <cfRule type="expression" dxfId="13" priority="10">
      <formula>C9=""</formula>
    </cfRule>
    <cfRule type="expression" dxfId="12" priority="11">
      <formula>C9&lt;&gt;""</formula>
    </cfRule>
  </conditionalFormatting>
  <conditionalFormatting sqref="C18">
    <cfRule type="expression" dxfId="11" priority="5">
      <formula>IFERROR(AND($C$10&lt;&gt;"",ROUND($C$10-C18,2)&lt;&gt;0),0)</formula>
    </cfRule>
    <cfRule type="expression" dxfId="10" priority="6">
      <formula>IFERROR(AND($C$10&lt;&gt;"",ROUND($C$10-C18,2)=0),0)</formula>
    </cfRule>
  </conditionalFormatting>
  <dataValidations count="1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w zł (liczba ≥ 0)." sqref="C10 C13:C17 C23 C25" xr:uid="{00000000-0002-0000-04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ieprawidłowa wartość" error="Wybierz wartość z listy rozwijanej." promptTitle="Czy występuje deficyt?" prompt="Wybierz TAK lub NIE. Jeśli TAK — uzupełnij tabelę źródeł pokrycia poniżej." xr:uid="{00000000-0002-0000-0400-000001000000}">
          <x14:formula1>
            <xm:f>lista!$A$2:$A$3</xm:f>
          </x14:formula1>
          <x14:formula2>
            <xm:f>0</xm:f>
          </x14:formula2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"/>
  <sheetViews>
    <sheetView showGridLines="0" tabSelected="1" zoomScaleNormal="100" workbookViewId="0">
      <pane xSplit="1" ySplit="9" topLeftCell="B12" activePane="bottomRight" state="frozen"/>
      <selection pane="topRight" activeCell="B1" sqref="B1"/>
      <selection pane="bottomLeft" activeCell="A10" sqref="A10"/>
      <selection pane="bottomRight" activeCell="A7" sqref="A7:F7"/>
    </sheetView>
  </sheetViews>
  <sheetFormatPr defaultColWidth="0" defaultRowHeight="15" zeroHeight="1" x14ac:dyDescent="0.25"/>
  <cols>
    <col min="1" max="1" width="46" customWidth="1"/>
    <col min="2" max="5" width="18" customWidth="1"/>
    <col min="6" max="6" width="60" customWidth="1"/>
    <col min="7" max="8" width="8.7109375" customWidth="1"/>
    <col min="9" max="16384" width="8.7109375" hidden="1"/>
  </cols>
  <sheetData>
    <row r="1" spans="1:8" ht="15" customHeight="1" x14ac:dyDescent="0.25">
      <c r="A1" s="34" t="str">
        <f>HYPERLINK("#start!A1","↩ Powrót do startu")</f>
        <v>↩ Powrót do startu</v>
      </c>
      <c r="G1" s="35"/>
    </row>
    <row r="2" spans="1:8" ht="17.25" customHeight="1" x14ac:dyDescent="0.25">
      <c r="A2" s="13" t="s">
        <v>113</v>
      </c>
      <c r="B2" s="13"/>
      <c r="C2" s="13"/>
      <c r="D2" s="13"/>
      <c r="E2" s="13"/>
      <c r="F2" s="13"/>
      <c r="G2" s="35"/>
      <c r="H2" s="35"/>
    </row>
    <row r="3" spans="1:8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12"/>
      <c r="F3" s="12"/>
      <c r="G3" s="35"/>
      <c r="H3" s="35"/>
    </row>
    <row r="4" spans="1:8" ht="15" customHeight="1" x14ac:dyDescent="0.25">
      <c r="A4" s="36" t="s">
        <v>46</v>
      </c>
      <c r="G4" s="35"/>
      <c r="H4" s="35"/>
    </row>
    <row r="5" spans="1:8" ht="25.5" customHeight="1" x14ac:dyDescent="0.25">
      <c r="A5" s="9" t="s">
        <v>114</v>
      </c>
      <c r="B5" s="9"/>
      <c r="C5" s="9"/>
      <c r="D5" s="9"/>
      <c r="E5" s="9"/>
      <c r="F5" s="9"/>
    </row>
    <row r="6" spans="1:8" ht="25.5" customHeight="1" x14ac:dyDescent="0.25">
      <c r="A6" s="9" t="s">
        <v>115</v>
      </c>
      <c r="B6" s="9"/>
      <c r="C6" s="9"/>
      <c r="D6" s="9"/>
      <c r="E6" s="9"/>
      <c r="F6" s="9"/>
    </row>
    <row r="7" spans="1:8" ht="25.5" customHeight="1" x14ac:dyDescent="0.25">
      <c r="A7" s="9" t="s">
        <v>116</v>
      </c>
      <c r="B7" s="9"/>
      <c r="C7" s="9"/>
      <c r="D7" s="9"/>
      <c r="E7" s="9"/>
      <c r="F7" s="9"/>
    </row>
    <row r="8" spans="1:8" ht="15.75" customHeight="1" x14ac:dyDescent="0.25">
      <c r="A8" s="10" t="s">
        <v>117</v>
      </c>
      <c r="B8" s="10"/>
      <c r="C8" s="10"/>
      <c r="D8" s="10"/>
      <c r="E8" s="10"/>
      <c r="F8" s="10"/>
    </row>
    <row r="9" spans="1:8" ht="30" customHeight="1" x14ac:dyDescent="0.25">
      <c r="A9" s="20" t="s">
        <v>118</v>
      </c>
      <c r="B9" s="20">
        <v>2028</v>
      </c>
      <c r="C9" s="20">
        <v>2029</v>
      </c>
      <c r="D9" s="20">
        <v>2030</v>
      </c>
      <c r="E9" s="20">
        <v>2031</v>
      </c>
      <c r="F9" s="20" t="s">
        <v>119</v>
      </c>
    </row>
    <row r="10" spans="1:8" ht="39.75" customHeight="1" x14ac:dyDescent="0.25">
      <c r="A10" s="57" t="s">
        <v>120</v>
      </c>
      <c r="B10" s="55"/>
      <c r="C10" s="55"/>
      <c r="D10" s="55"/>
      <c r="E10" s="55"/>
      <c r="F10" s="58" t="s">
        <v>1354</v>
      </c>
    </row>
    <row r="11" spans="1:8" ht="39.75" customHeight="1" x14ac:dyDescent="0.25">
      <c r="A11" s="54" t="s">
        <v>121</v>
      </c>
      <c r="B11" s="55"/>
      <c r="C11" s="55"/>
      <c r="D11" s="55"/>
      <c r="E11" s="55"/>
      <c r="F11" s="58" t="s">
        <v>122</v>
      </c>
    </row>
    <row r="12" spans="1:8" ht="39.75" customHeight="1" x14ac:dyDescent="0.25">
      <c r="A12" s="54" t="s">
        <v>123</v>
      </c>
      <c r="B12" s="55"/>
      <c r="C12" s="55"/>
      <c r="D12" s="55"/>
      <c r="E12" s="55"/>
      <c r="F12" s="58" t="s">
        <v>124</v>
      </c>
    </row>
    <row r="13" spans="1:8" ht="39.75" customHeight="1" x14ac:dyDescent="0.25">
      <c r="A13" s="57" t="s">
        <v>125</v>
      </c>
      <c r="B13" s="55"/>
      <c r="C13" s="55"/>
      <c r="D13" s="55"/>
      <c r="E13" s="55"/>
      <c r="F13" s="58" t="s">
        <v>1355</v>
      </c>
    </row>
    <row r="14" spans="1:8" ht="39.75" customHeight="1" x14ac:dyDescent="0.25">
      <c r="A14" s="54" t="s">
        <v>126</v>
      </c>
      <c r="B14" s="55"/>
      <c r="C14" s="55"/>
      <c r="D14" s="55"/>
      <c r="E14" s="55"/>
      <c r="F14" s="58" t="s">
        <v>1356</v>
      </c>
    </row>
    <row r="15" spans="1:8" ht="39.75" customHeight="1" x14ac:dyDescent="0.25">
      <c r="A15" s="54" t="s">
        <v>127</v>
      </c>
      <c r="B15" s="55"/>
      <c r="C15" s="55"/>
      <c r="D15" s="55"/>
      <c r="E15" s="55"/>
      <c r="F15" s="58" t="s">
        <v>1357</v>
      </c>
    </row>
    <row r="16" spans="1:8" ht="39.75" customHeight="1" x14ac:dyDescent="0.25">
      <c r="A16" s="57" t="s">
        <v>128</v>
      </c>
      <c r="B16" s="55"/>
      <c r="C16" s="55"/>
      <c r="D16" s="55"/>
      <c r="E16" s="55"/>
      <c r="F16" s="58" t="s">
        <v>1361</v>
      </c>
    </row>
    <row r="17" spans="1:6" ht="39.75" customHeight="1" x14ac:dyDescent="0.25">
      <c r="A17" s="54" t="s">
        <v>129</v>
      </c>
      <c r="B17" s="55"/>
      <c r="C17" s="55"/>
      <c r="D17" s="55"/>
      <c r="E17" s="55"/>
      <c r="F17" s="58" t="s">
        <v>1360</v>
      </c>
    </row>
    <row r="18" spans="1:6" ht="39.75" customHeight="1" x14ac:dyDescent="0.25">
      <c r="A18" s="57" t="s">
        <v>130</v>
      </c>
      <c r="B18" s="55"/>
      <c r="C18" s="55"/>
      <c r="D18" s="55"/>
      <c r="E18" s="55"/>
      <c r="F18" s="58" t="s">
        <v>1358</v>
      </c>
    </row>
    <row r="19" spans="1:6" ht="39.75" customHeight="1" x14ac:dyDescent="0.25">
      <c r="A19" s="54" t="s">
        <v>131</v>
      </c>
      <c r="B19" s="55"/>
      <c r="C19" s="55"/>
      <c r="D19" s="55"/>
      <c r="E19" s="55"/>
      <c r="F19" s="58" t="s">
        <v>1359</v>
      </c>
    </row>
    <row r="20" spans="1:6" x14ac:dyDescent="0.25"/>
    <row r="21" spans="1:6" ht="15" customHeight="1" x14ac:dyDescent="0.25">
      <c r="A21" s="48" t="s">
        <v>62</v>
      </c>
    </row>
    <row r="22" spans="1:6" ht="15" customHeight="1" x14ac:dyDescent="0.25">
      <c r="A22" s="7"/>
    </row>
    <row r="23" spans="1:6" ht="15" customHeight="1" x14ac:dyDescent="0.25">
      <c r="A23" s="7"/>
    </row>
    <row r="24" spans="1:6" ht="15" customHeight="1" x14ac:dyDescent="0.25">
      <c r="A24" s="7"/>
    </row>
    <row r="25" spans="1:6" x14ac:dyDescent="0.25">
      <c r="A25" s="7"/>
    </row>
    <row r="26" spans="1:6" x14ac:dyDescent="0.25">
      <c r="A26" s="7"/>
    </row>
    <row r="27" spans="1:6" x14ac:dyDescent="0.25">
      <c r="A27" s="7"/>
    </row>
    <row r="34" x14ac:dyDescent="0.25"/>
  </sheetData>
  <mergeCells count="7">
    <mergeCell ref="A8:F8"/>
    <mergeCell ref="A22:A27"/>
    <mergeCell ref="A2:F2"/>
    <mergeCell ref="A3:F3"/>
    <mergeCell ref="A5:F5"/>
    <mergeCell ref="A6:F6"/>
    <mergeCell ref="A7:F7"/>
  </mergeCells>
  <conditionalFormatting sqref="A3:F3">
    <cfRule type="expression" dxfId="9" priority="4">
      <formula>LEFT(A3,1)="✓"</formula>
    </cfRule>
    <cfRule type="expression" dxfId="8" priority="5">
      <formula>ISNUMBER(SEARCH("niepełne",A3))</formula>
    </cfRule>
    <cfRule type="expression" dxfId="7" priority="6">
      <formula>LEFT(A3,1)="⚠"</formula>
    </cfRule>
  </conditionalFormatting>
  <conditionalFormatting sqref="B11:E12">
    <cfRule type="expression" dxfId="6" priority="2">
      <formula>N(B11)&gt;N(B10)</formula>
    </cfRule>
  </conditionalFormatting>
  <conditionalFormatting sqref="B14:E15">
    <cfRule type="expression" dxfId="5" priority="3">
      <formula>N(B14)&gt;N(B13)</formula>
    </cfRule>
  </conditionalFormatting>
  <conditionalFormatting sqref="B17:E17">
    <cfRule type="expression" dxfId="4" priority="7">
      <formula>N(B17)&gt;N(B16)</formula>
    </cfRule>
  </conditionalFormatting>
  <conditionalFormatting sqref="B19:E19">
    <cfRule type="expression" dxfId="3" priority="8">
      <formula>N(B19)&gt;N(B18)</formula>
    </cfRule>
  </conditionalFormatting>
  <dataValidations count="1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w zł (liczba ≥ 0), jeśli dotyczy." sqref="B10:E19" xr:uid="{00000000-0002-0000-05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8"/>
  <sheetViews>
    <sheetView showGridLines="0" zoomScaleNormal="100" workbookViewId="0">
      <pane xSplit="1" topLeftCell="B1" activePane="topRight" state="frozen"/>
      <selection pane="topRight" activeCell="P7" sqref="P7"/>
    </sheetView>
  </sheetViews>
  <sheetFormatPr defaultColWidth="0" defaultRowHeight="15" zeroHeight="1" x14ac:dyDescent="0.25"/>
  <cols>
    <col min="1" max="1" width="48" customWidth="1"/>
    <col min="2" max="20" width="16" customWidth="1"/>
    <col min="21" max="16384" width="16" hidden="1"/>
  </cols>
  <sheetData>
    <row r="1" spans="1:22" ht="15" customHeight="1" x14ac:dyDescent="0.25">
      <c r="A1" s="34" t="str">
        <f>HYPERLINK("#start!A1","↩ Powrót do startu")</f>
        <v>↩ Powrót do startu</v>
      </c>
      <c r="S1" s="35"/>
    </row>
    <row r="2" spans="1:22" ht="17.25" customHeight="1" x14ac:dyDescent="0.25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S2" s="35"/>
      <c r="T2" s="35"/>
    </row>
    <row r="3" spans="1:22" ht="33.75" customHeight="1" x14ac:dyDescent="0.25">
      <c r="A3" s="12" t="str">
        <f>start!A3</f>
        <v>⚠ PLIK NIEGOTOWY DO WYSYŁKI — nie wypełniono: dotacje majątkowe, sprzedaż mienia, zobowiązania – spłaty, źródła pokrycia deficytu. Uzupełnij przed wysłaniem paczki danych.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S3" s="35"/>
      <c r="T3" s="35"/>
    </row>
    <row r="4" spans="1:22" ht="15" customHeight="1" x14ac:dyDescent="0.25">
      <c r="A4" s="36" t="s">
        <v>46</v>
      </c>
      <c r="S4" s="59"/>
      <c r="T4" s="59"/>
    </row>
    <row r="5" spans="1:22" ht="18" customHeight="1" x14ac:dyDescent="0.25">
      <c r="A5" s="9" t="s">
        <v>133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22" ht="18" customHeight="1" x14ac:dyDescent="0.25">
      <c r="A6" s="9" t="s">
        <v>134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22" ht="18" customHeight="1" x14ac:dyDescent="0.25">
      <c r="A7" s="9" t="s">
        <v>135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22" ht="30" customHeight="1" x14ac:dyDescent="0.25">
      <c r="A8" s="9" t="s">
        <v>136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22" ht="18" customHeight="1" x14ac:dyDescent="0.25">
      <c r="A9" s="9" t="s">
        <v>137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22" ht="15" customHeight="1" x14ac:dyDescent="0.25">
      <c r="A10" s="113" t="s">
        <v>138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</row>
    <row r="11" spans="1:22" ht="30" customHeight="1" x14ac:dyDescent="0.25">
      <c r="A11" s="20" t="s">
        <v>118</v>
      </c>
      <c r="B11" s="20">
        <v>2027</v>
      </c>
      <c r="C11" s="20">
        <v>2028</v>
      </c>
      <c r="D11" s="20">
        <v>2029</v>
      </c>
      <c r="E11" s="20">
        <v>2030</v>
      </c>
      <c r="F11" s="20">
        <v>2031</v>
      </c>
      <c r="G11" s="20">
        <v>2032</v>
      </c>
      <c r="H11" s="20">
        <v>2033</v>
      </c>
      <c r="I11" s="20">
        <v>2034</v>
      </c>
      <c r="J11" s="20">
        <v>2035</v>
      </c>
      <c r="K11" s="20">
        <v>2036</v>
      </c>
      <c r="L11" s="20">
        <v>2037</v>
      </c>
      <c r="M11" s="20">
        <v>2038</v>
      </c>
      <c r="N11" s="20">
        <v>2039</v>
      </c>
      <c r="O11" s="20">
        <v>2040</v>
      </c>
      <c r="P11" s="20">
        <v>2041</v>
      </c>
      <c r="Q11" s="20">
        <v>2042</v>
      </c>
      <c r="R11" s="20">
        <v>2043</v>
      </c>
      <c r="S11" s="20">
        <v>2044</v>
      </c>
      <c r="T11" s="20">
        <v>2045</v>
      </c>
      <c r="U11" s="20">
        <v>2046</v>
      </c>
      <c r="V11" s="20" t="s">
        <v>139</v>
      </c>
    </row>
    <row r="12" spans="1:22" ht="18" customHeight="1" x14ac:dyDescent="0.25">
      <c r="A12" s="57" t="s">
        <v>140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60">
        <f>SUM(B12:U12)</f>
        <v>0</v>
      </c>
    </row>
    <row r="13" spans="1:22" x14ac:dyDescent="0.25"/>
    <row r="14" spans="1:22" ht="15" customHeight="1" x14ac:dyDescent="0.25">
      <c r="A14" s="113" t="s">
        <v>141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</row>
    <row r="15" spans="1:22" ht="30" customHeight="1" x14ac:dyDescent="0.25">
      <c r="A15" s="20" t="s">
        <v>118</v>
      </c>
      <c r="B15" s="20">
        <v>2027</v>
      </c>
      <c r="C15" s="20">
        <v>2028</v>
      </c>
      <c r="D15" s="20">
        <v>2029</v>
      </c>
      <c r="E15" s="20">
        <v>2030</v>
      </c>
      <c r="F15" s="20">
        <v>2031</v>
      </c>
      <c r="G15" s="20">
        <v>2032</v>
      </c>
      <c r="H15" s="20">
        <v>2033</v>
      </c>
      <c r="I15" s="20">
        <v>2034</v>
      </c>
      <c r="J15" s="20">
        <v>2035</v>
      </c>
      <c r="K15" s="20">
        <v>2036</v>
      </c>
      <c r="L15" s="20">
        <v>2037</v>
      </c>
      <c r="M15" s="20">
        <v>2038</v>
      </c>
      <c r="N15" s="20">
        <v>2039</v>
      </c>
      <c r="O15" s="20">
        <v>2040</v>
      </c>
      <c r="P15" s="20">
        <v>2041</v>
      </c>
      <c r="Q15" s="20">
        <v>2042</v>
      </c>
      <c r="R15" s="20">
        <v>2043</v>
      </c>
      <c r="S15" s="20">
        <v>2044</v>
      </c>
      <c r="T15" s="20">
        <v>2045</v>
      </c>
      <c r="U15" s="20">
        <v>2046</v>
      </c>
      <c r="V15" s="20" t="s">
        <v>139</v>
      </c>
    </row>
    <row r="16" spans="1:22" ht="18" customHeight="1" x14ac:dyDescent="0.25">
      <c r="A16" s="57" t="s">
        <v>142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60">
        <f>SUM(B16:U16)</f>
        <v>0</v>
      </c>
    </row>
    <row r="17" spans="1:22" x14ac:dyDescent="0.25"/>
    <row r="18" spans="1:22" ht="15" customHeight="1" x14ac:dyDescent="0.25">
      <c r="A18" s="113" t="s">
        <v>143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</row>
    <row r="19" spans="1:22" ht="30" customHeight="1" x14ac:dyDescent="0.25">
      <c r="A19" s="20" t="s">
        <v>118</v>
      </c>
      <c r="B19" s="20">
        <v>2027</v>
      </c>
      <c r="C19" s="20">
        <v>2028</v>
      </c>
      <c r="D19" s="20">
        <v>2029</v>
      </c>
      <c r="E19" s="20">
        <v>2030</v>
      </c>
      <c r="F19" s="20">
        <v>2031</v>
      </c>
      <c r="G19" s="20">
        <v>2032</v>
      </c>
      <c r="H19" s="20">
        <v>2033</v>
      </c>
      <c r="I19" s="20">
        <v>2034</v>
      </c>
      <c r="J19" s="20">
        <v>2035</v>
      </c>
      <c r="K19" s="20">
        <v>2036</v>
      </c>
      <c r="L19" s="20">
        <v>2037</v>
      </c>
      <c r="M19" s="20">
        <v>2038</v>
      </c>
      <c r="N19" s="20">
        <v>2039</v>
      </c>
      <c r="O19" s="20">
        <v>2040</v>
      </c>
      <c r="P19" s="20">
        <v>2041</v>
      </c>
      <c r="Q19" s="20">
        <v>2042</v>
      </c>
      <c r="R19" s="20">
        <v>2043</v>
      </c>
      <c r="S19" s="20">
        <v>2044</v>
      </c>
      <c r="T19" s="20">
        <v>2045</v>
      </c>
      <c r="U19" s="20">
        <v>2046</v>
      </c>
      <c r="V19" s="20" t="s">
        <v>139</v>
      </c>
    </row>
    <row r="20" spans="1:22" ht="30" customHeight="1" x14ac:dyDescent="0.25">
      <c r="A20" s="57" t="s">
        <v>144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60">
        <f>SUM(B20:U20)</f>
        <v>0</v>
      </c>
    </row>
    <row r="21" spans="1:22" ht="30" customHeight="1" x14ac:dyDescent="0.25">
      <c r="A21" s="61" t="s">
        <v>145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0">
        <f>SUM(B21:U21)</f>
        <v>0</v>
      </c>
    </row>
    <row r="22" spans="1:22" ht="18" customHeight="1" x14ac:dyDescent="0.25">
      <c r="A22" s="62" t="s">
        <v>146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60">
        <f>SUM(B22:U22)</f>
        <v>0</v>
      </c>
    </row>
    <row r="23" spans="1:22" x14ac:dyDescent="0.25"/>
    <row r="24" spans="1:22" x14ac:dyDescent="0.25"/>
    <row r="25" spans="1:22" ht="15" customHeight="1" x14ac:dyDescent="0.25">
      <c r="A25" s="48" t="s">
        <v>62</v>
      </c>
    </row>
    <row r="26" spans="1:22" ht="15" customHeight="1" x14ac:dyDescent="0.25">
      <c r="A26" s="7"/>
    </row>
    <row r="27" spans="1:22" ht="15" customHeight="1" x14ac:dyDescent="0.25">
      <c r="A27" s="7"/>
    </row>
    <row r="28" spans="1:22" ht="15" customHeight="1" x14ac:dyDescent="0.25">
      <c r="A28" s="7"/>
    </row>
    <row r="29" spans="1:22" x14ac:dyDescent="0.25">
      <c r="A29" s="7"/>
    </row>
    <row r="30" spans="1:22" x14ac:dyDescent="0.25">
      <c r="A30" s="7"/>
    </row>
    <row r="31" spans="1:22" x14ac:dyDescent="0.25">
      <c r="A31" s="7"/>
    </row>
    <row r="32" spans="1:22" x14ac:dyDescent="0.25"/>
    <row r="33" x14ac:dyDescent="0.25"/>
    <row r="34" x14ac:dyDescent="0.25"/>
    <row r="35" x14ac:dyDescent="0.25"/>
    <row r="36" x14ac:dyDescent="0.25"/>
    <row r="37" x14ac:dyDescent="0.25"/>
    <row r="38" x14ac:dyDescent="0.25"/>
  </sheetData>
  <mergeCells count="11">
    <mergeCell ref="A26:A31"/>
    <mergeCell ref="A8:L8"/>
    <mergeCell ref="A9:L9"/>
    <mergeCell ref="A10:V10"/>
    <mergeCell ref="A14:V14"/>
    <mergeCell ref="A18:V18"/>
    <mergeCell ref="A2:L2"/>
    <mergeCell ref="A3:L3"/>
    <mergeCell ref="A5:L5"/>
    <mergeCell ref="A6:L6"/>
    <mergeCell ref="A7:L7"/>
  </mergeCells>
  <conditionalFormatting sqref="A3:L3">
    <cfRule type="expression" dxfId="2" priority="2">
      <formula>LEFT(A3,1)="✓"</formula>
    </cfRule>
    <cfRule type="expression" dxfId="1" priority="3">
      <formula>ISNUMBER(SEARCH("niepełne",A3))</formula>
    </cfRule>
    <cfRule type="expression" dxfId="0" priority="4">
      <formula>LEFT(A3,1)="⚠"</formula>
    </cfRule>
  </conditionalFormatting>
  <dataValidations count="1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w zł (liczba ≥ 0), jeśli dotyczy." sqref="B12:R12 B16:R16 B20:R22" xr:uid="{00000000-0002-0000-06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39"/>
  <sheetViews>
    <sheetView zoomScaleNormal="100" workbookViewId="0">
      <selection activeCell="P1" sqref="P1"/>
    </sheetView>
  </sheetViews>
  <sheetFormatPr defaultColWidth="0" defaultRowHeight="15" zeroHeight="1" x14ac:dyDescent="0.25"/>
  <cols>
    <col min="1" max="1" width="22" customWidth="1"/>
    <col min="2" max="2" width="22" hidden="1" customWidth="1"/>
    <col min="3" max="3" width="25.42578125" customWidth="1"/>
    <col min="4" max="4" width="9.140625" customWidth="1"/>
    <col min="5" max="5" width="18.140625" customWidth="1"/>
    <col min="6" max="6" width="26.140625" customWidth="1"/>
    <col min="7" max="7" width="9.140625" customWidth="1"/>
    <col min="8" max="14" width="8.7109375"/>
    <col min="15" max="15" width="9.5703125" customWidth="1"/>
    <col min="16" max="16" width="18.42578125" customWidth="1"/>
    <col min="17" max="17" width="9.140625" customWidth="1"/>
    <col min="18" max="18" width="18.85546875" customWidth="1"/>
    <col min="19" max="19" width="20.42578125" customWidth="1"/>
    <col min="20" max="20" width="18.42578125" customWidth="1"/>
    <col min="21" max="21" width="9.140625" customWidth="1"/>
    <col min="22" max="22" width="8.7109375"/>
    <col min="23" max="23" width="11.5703125" customWidth="1"/>
    <col min="24" max="24" width="13.5703125" customWidth="1"/>
    <col min="25" max="25" width="9.140625" customWidth="1"/>
    <col min="26" max="26" width="6.140625" customWidth="1"/>
    <col min="27" max="27" width="8.85546875" customWidth="1"/>
    <col min="28" max="28" width="12" hidden="1" customWidth="1"/>
    <col min="29" max="29" width="9.140625" customWidth="1"/>
    <col min="30" max="30" width="8.7109375"/>
    <col min="31" max="31" width="12" customWidth="1"/>
    <col min="32" max="33" width="8.7109375" customWidth="1"/>
    <col min="34" max="16384" width="8.7109375" hidden="1"/>
  </cols>
  <sheetData>
    <row r="1" spans="1:33" ht="25.5" customHeight="1" x14ac:dyDescent="0.25">
      <c r="A1" s="114" t="str">
        <f>"WYKONANIE 2026 R. — PRZEWIDYWANE WYKONANIE BUDŻETU (JEŚLI RÓŻNI SIĘ OD PLANU)"&amp;IF(start!D4="","",CHAR(10)&amp;start!D4)</f>
        <v>WYKONANIE 2026 R. — PRZEWIDYWANE WYKONANIE BUDŻETU (JEŚLI RÓŻNI SIĘ OD PLANU)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63" t="str">
        <f>HYPERLINK("#start!A1","↩ Powrót do startu")</f>
        <v>↩ Powrót do startu</v>
      </c>
      <c r="AF1" s="35"/>
    </row>
    <row r="2" spans="1:33" ht="25.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R2" s="115" t="s">
        <v>147</v>
      </c>
      <c r="S2" s="115"/>
      <c r="T2" s="115"/>
      <c r="U2" s="115"/>
      <c r="V2" s="115"/>
      <c r="W2" s="115"/>
      <c r="X2" s="115"/>
      <c r="Y2" s="115"/>
      <c r="Z2" s="115"/>
      <c r="AA2" s="115"/>
      <c r="AF2" s="35"/>
      <c r="AG2" s="35"/>
    </row>
    <row r="3" spans="1:33" ht="15" customHeight="1" x14ac:dyDescent="0.25">
      <c r="A3" s="116" t="s">
        <v>148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R3" s="115"/>
      <c r="S3" s="115"/>
      <c r="T3" s="115"/>
      <c r="U3" s="115"/>
      <c r="V3" s="115"/>
      <c r="W3" s="115"/>
      <c r="X3" s="115"/>
      <c r="Y3" s="115"/>
      <c r="Z3" s="115"/>
      <c r="AA3" s="115"/>
    </row>
    <row r="4" spans="1:33" ht="30" customHeight="1" x14ac:dyDescent="0.25">
      <c r="A4" s="20" t="s">
        <v>149</v>
      </c>
      <c r="B4" s="20"/>
      <c r="C4" s="20" t="s">
        <v>150</v>
      </c>
      <c r="D4" s="98" t="s">
        <v>151</v>
      </c>
      <c r="E4" s="98"/>
      <c r="F4" s="20" t="s">
        <v>152</v>
      </c>
      <c r="G4" s="98" t="s">
        <v>153</v>
      </c>
      <c r="H4" s="98"/>
      <c r="I4" s="98"/>
      <c r="J4" s="98"/>
      <c r="K4" s="98"/>
      <c r="L4" s="98"/>
      <c r="M4" s="98"/>
      <c r="N4" s="98"/>
      <c r="O4" s="98"/>
      <c r="R4" s="115"/>
      <c r="S4" s="115"/>
      <c r="T4" s="115"/>
      <c r="U4" s="115"/>
      <c r="V4" s="115"/>
      <c r="W4" s="115"/>
      <c r="X4" s="115"/>
      <c r="Y4" s="115"/>
      <c r="Z4" s="115"/>
      <c r="AA4" s="115"/>
    </row>
    <row r="5" spans="1:33" ht="12.75" customHeight="1" x14ac:dyDescent="0.25">
      <c r="A5" s="64"/>
      <c r="B5" s="65" t="str">
        <f>IFERROR(VLOOKUP(A5&amp;"D",'Sheet1 (2)'!$C$2:$E$632,3,FALSE()),"")</f>
        <v/>
      </c>
      <c r="C5" s="66"/>
      <c r="D5" s="117"/>
      <c r="E5" s="117"/>
      <c r="F5" s="67">
        <f t="shared" ref="F5:F11" si="0">D5-C5</f>
        <v>0</v>
      </c>
      <c r="G5" s="118"/>
      <c r="H5" s="118"/>
      <c r="I5" s="118"/>
      <c r="J5" s="118"/>
      <c r="K5" s="118"/>
      <c r="L5" s="118"/>
      <c r="M5" s="118"/>
      <c r="N5" s="118"/>
      <c r="O5" s="118"/>
      <c r="R5" s="115"/>
      <c r="S5" s="115"/>
      <c r="T5" s="115"/>
      <c r="U5" s="115"/>
      <c r="V5" s="115"/>
      <c r="W5" s="115"/>
      <c r="X5" s="115"/>
      <c r="Y5" s="115"/>
      <c r="Z5" s="115"/>
      <c r="AA5" s="115"/>
    </row>
    <row r="6" spans="1:33" ht="15" customHeight="1" x14ac:dyDescent="0.25">
      <c r="A6" s="64"/>
      <c r="B6" s="65" t="str">
        <f>IFERROR(VLOOKUP(A6&amp;"D",'Sheet1 (2)'!$C$2:$E$632,3,FALSE()),"")</f>
        <v/>
      </c>
      <c r="C6" s="66"/>
      <c r="D6" s="117"/>
      <c r="E6" s="117"/>
      <c r="F6" s="67">
        <f t="shared" si="0"/>
        <v>0</v>
      </c>
      <c r="G6" s="118"/>
      <c r="H6" s="118"/>
      <c r="I6" s="118"/>
      <c r="J6" s="118"/>
      <c r="K6" s="118"/>
      <c r="L6" s="118"/>
      <c r="M6" s="118"/>
      <c r="N6" s="118"/>
      <c r="O6" s="118"/>
      <c r="R6" s="115"/>
      <c r="S6" s="115"/>
      <c r="T6" s="115"/>
      <c r="U6" s="115"/>
      <c r="V6" s="115"/>
      <c r="W6" s="115"/>
      <c r="X6" s="115"/>
      <c r="Y6" s="115"/>
      <c r="Z6" s="115"/>
      <c r="AA6" s="115"/>
    </row>
    <row r="7" spans="1:33" ht="15" customHeight="1" x14ac:dyDescent="0.25">
      <c r="A7" s="64"/>
      <c r="B7" s="65" t="str">
        <f>IFERROR(VLOOKUP(A7&amp;"D",'Sheet1 (2)'!$C$2:$E$632,3,FALSE()),"")</f>
        <v/>
      </c>
      <c r="C7" s="66"/>
      <c r="D7" s="117"/>
      <c r="E7" s="117"/>
      <c r="F7" s="67">
        <f t="shared" si="0"/>
        <v>0</v>
      </c>
      <c r="G7" s="118"/>
      <c r="H7" s="118"/>
      <c r="I7" s="118"/>
      <c r="J7" s="118"/>
      <c r="K7" s="118"/>
      <c r="L7" s="118"/>
      <c r="M7" s="118"/>
      <c r="N7" s="118"/>
      <c r="O7" s="118"/>
      <c r="S7" s="119" t="s">
        <v>154</v>
      </c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</row>
    <row r="8" spans="1:33" ht="15" customHeight="1" x14ac:dyDescent="0.25">
      <c r="A8" s="64"/>
      <c r="B8" s="65" t="str">
        <f>IFERROR(VLOOKUP(A8&amp;"D",'Sheet1 (2)'!$C$2:$E$632,3,FALSE()),"")</f>
        <v/>
      </c>
      <c r="C8" s="66"/>
      <c r="D8" s="117"/>
      <c r="E8" s="117"/>
      <c r="F8" s="67">
        <f t="shared" si="0"/>
        <v>0</v>
      </c>
      <c r="G8" s="118"/>
      <c r="H8" s="118"/>
      <c r="I8" s="118"/>
      <c r="J8" s="118"/>
      <c r="K8" s="118"/>
      <c r="L8" s="118"/>
      <c r="M8" s="118"/>
      <c r="N8" s="118"/>
      <c r="O8" s="118"/>
      <c r="S8" s="68" t="s">
        <v>149</v>
      </c>
      <c r="T8" s="68" t="s">
        <v>150</v>
      </c>
      <c r="U8" s="120" t="s">
        <v>151</v>
      </c>
      <c r="V8" s="120"/>
      <c r="W8" s="69" t="s">
        <v>152</v>
      </c>
      <c r="X8" s="121" t="s">
        <v>153</v>
      </c>
      <c r="Y8" s="121"/>
      <c r="Z8" s="121"/>
      <c r="AA8" s="121"/>
      <c r="AB8" s="121"/>
      <c r="AC8" s="121"/>
      <c r="AD8" s="121"/>
      <c r="AE8" s="121"/>
    </row>
    <row r="9" spans="1:33" ht="15" customHeight="1" x14ac:dyDescent="0.25">
      <c r="A9" s="64"/>
      <c r="B9" s="65" t="str">
        <f>IFERROR(VLOOKUP(A9&amp;"D",'Sheet1 (2)'!$C$2:$E$632,3,FALSE()),"")</f>
        <v/>
      </c>
      <c r="C9" s="66"/>
      <c r="D9" s="117"/>
      <c r="E9" s="117"/>
      <c r="F9" s="67">
        <f t="shared" si="0"/>
        <v>0</v>
      </c>
      <c r="G9" s="118"/>
      <c r="H9" s="118"/>
      <c r="I9" s="118"/>
      <c r="J9" s="118"/>
      <c r="K9" s="118"/>
      <c r="L9" s="118"/>
      <c r="M9" s="118"/>
      <c r="N9" s="118"/>
      <c r="O9" s="118"/>
      <c r="S9" s="70" t="s">
        <v>155</v>
      </c>
      <c r="T9" s="71">
        <v>5000000</v>
      </c>
      <c r="U9" s="122">
        <v>4500000</v>
      </c>
      <c r="V9" s="122"/>
      <c r="W9" s="72">
        <f>U9-T9</f>
        <v>-500000</v>
      </c>
      <c r="X9" s="123" t="s">
        <v>156</v>
      </c>
      <c r="Y9" s="123"/>
      <c r="Z9" s="123"/>
      <c r="AA9" s="123"/>
      <c r="AB9" s="123"/>
      <c r="AC9" s="123"/>
      <c r="AD9" s="123"/>
      <c r="AE9" s="123"/>
    </row>
    <row r="10" spans="1:33" ht="15" customHeight="1" x14ac:dyDescent="0.25">
      <c r="A10" s="64"/>
      <c r="B10" s="65" t="str">
        <f>IFERROR(VLOOKUP(A10&amp;"D",'Sheet1 (2)'!$C$2:$E$632,3,FALSE()),"")</f>
        <v/>
      </c>
      <c r="C10" s="66"/>
      <c r="D10" s="117"/>
      <c r="E10" s="117"/>
      <c r="F10" s="67">
        <f t="shared" si="0"/>
        <v>0</v>
      </c>
      <c r="G10" s="118"/>
      <c r="H10" s="118"/>
      <c r="I10" s="118"/>
      <c r="J10" s="118"/>
      <c r="K10" s="118"/>
      <c r="L10" s="118"/>
      <c r="M10" s="118"/>
      <c r="N10" s="118"/>
      <c r="O10" s="118"/>
      <c r="S10" s="70"/>
      <c r="T10" s="70"/>
      <c r="U10" s="124"/>
      <c r="V10" s="124"/>
      <c r="W10" s="73"/>
      <c r="X10" s="121"/>
      <c r="Y10" s="121"/>
      <c r="Z10" s="121"/>
      <c r="AA10" s="121"/>
      <c r="AB10" s="121"/>
      <c r="AC10" s="121"/>
      <c r="AD10" s="121"/>
      <c r="AE10" s="121"/>
    </row>
    <row r="11" spans="1:33" ht="15" customHeight="1" x14ac:dyDescent="0.25">
      <c r="A11" s="64"/>
      <c r="B11" s="65" t="str">
        <f>IFERROR(VLOOKUP(A11&amp;"D",'Sheet1 (2)'!$C$2:$E$632,3,FALSE()),"")</f>
        <v/>
      </c>
      <c r="C11" s="66"/>
      <c r="D11" s="117"/>
      <c r="E11" s="117"/>
      <c r="F11" s="67">
        <f t="shared" si="0"/>
        <v>0</v>
      </c>
      <c r="G11" s="118"/>
      <c r="H11" s="118"/>
      <c r="I11" s="118"/>
      <c r="J11" s="118"/>
      <c r="K11" s="118"/>
      <c r="L11" s="118"/>
      <c r="M11" s="118"/>
      <c r="N11" s="118"/>
      <c r="O11" s="118"/>
      <c r="S11" s="70"/>
      <c r="T11" s="70"/>
      <c r="U11" s="124"/>
      <c r="V11" s="124"/>
      <c r="W11" s="73"/>
      <c r="X11" s="121"/>
      <c r="Y11" s="121"/>
      <c r="Z11" s="121"/>
      <c r="AA11" s="121"/>
      <c r="AB11" s="121"/>
      <c r="AC11" s="121"/>
      <c r="AD11" s="121"/>
      <c r="AE11" s="121"/>
    </row>
    <row r="12" spans="1:33" ht="15" customHeight="1" x14ac:dyDescent="0.25">
      <c r="A12" s="116" t="s">
        <v>154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</row>
    <row r="13" spans="1:33" ht="30" customHeight="1" x14ac:dyDescent="0.25">
      <c r="A13" s="20" t="s">
        <v>149</v>
      </c>
      <c r="B13" s="20" t="str">
        <f>IFERROR(VLOOKUP(A13&amp;"W",'Sheet1 (2)'!$C$2:$E$632,3,FALSE()),"")</f>
        <v/>
      </c>
      <c r="C13" s="20" t="s">
        <v>150</v>
      </c>
      <c r="D13" s="98" t="s">
        <v>151</v>
      </c>
      <c r="E13" s="98"/>
      <c r="F13" s="20" t="s">
        <v>152</v>
      </c>
      <c r="G13" s="98" t="s">
        <v>153</v>
      </c>
      <c r="H13" s="98"/>
      <c r="I13" s="98"/>
      <c r="J13" s="98"/>
      <c r="K13" s="98"/>
      <c r="L13" s="98"/>
      <c r="M13" s="98"/>
      <c r="N13" s="98"/>
      <c r="O13" s="98"/>
    </row>
    <row r="14" spans="1:33" ht="13.5" customHeight="1" x14ac:dyDescent="0.25">
      <c r="A14" s="64"/>
      <c r="B14" s="74" t="str">
        <f>IFERROR(VLOOKUP(A14&amp;"W",'Sheet1 (2)'!$C$2:$E$632,3,FALSE()),"")</f>
        <v/>
      </c>
      <c r="C14" s="66"/>
      <c r="D14" s="117"/>
      <c r="E14" s="117"/>
      <c r="F14" s="67">
        <f t="shared" ref="F14:F20" si="1">D14-C14</f>
        <v>0</v>
      </c>
      <c r="G14" s="118"/>
      <c r="H14" s="118"/>
      <c r="I14" s="118"/>
      <c r="J14" s="118"/>
      <c r="K14" s="118"/>
      <c r="L14" s="118"/>
      <c r="M14" s="118"/>
      <c r="N14" s="118"/>
      <c r="O14" s="118"/>
    </row>
    <row r="15" spans="1:33" ht="13.5" customHeight="1" x14ac:dyDescent="0.25">
      <c r="A15" s="64"/>
      <c r="B15" s="74" t="str">
        <f>IFERROR(VLOOKUP(A15&amp;"W",'Sheet1 (2)'!$C$2:$E$632,3,FALSE()),"")</f>
        <v/>
      </c>
      <c r="C15" s="66"/>
      <c r="D15" s="117"/>
      <c r="E15" s="117"/>
      <c r="F15" s="67">
        <f t="shared" si="1"/>
        <v>0</v>
      </c>
      <c r="G15" s="118"/>
      <c r="H15" s="118"/>
      <c r="I15" s="118"/>
      <c r="J15" s="118"/>
      <c r="K15" s="118"/>
      <c r="L15" s="118"/>
      <c r="M15" s="118"/>
      <c r="N15" s="118"/>
      <c r="O15" s="118"/>
    </row>
    <row r="16" spans="1:33" ht="13.5" customHeight="1" x14ac:dyDescent="0.25">
      <c r="A16" s="64"/>
      <c r="B16" s="74" t="str">
        <f>IFERROR(VLOOKUP(A16&amp;"W",'Sheet1 (2)'!$C$2:$E$632,3,FALSE()),"")</f>
        <v/>
      </c>
      <c r="C16" s="66"/>
      <c r="D16" s="117"/>
      <c r="E16" s="117"/>
      <c r="F16" s="67">
        <f t="shared" si="1"/>
        <v>0</v>
      </c>
      <c r="G16" s="118"/>
      <c r="H16" s="118"/>
      <c r="I16" s="118"/>
      <c r="J16" s="118"/>
      <c r="K16" s="118"/>
      <c r="L16" s="118"/>
      <c r="M16" s="118"/>
      <c r="N16" s="118"/>
      <c r="O16" s="118"/>
    </row>
    <row r="17" spans="1:15" ht="13.5" customHeight="1" x14ac:dyDescent="0.25">
      <c r="A17" s="64"/>
      <c r="B17" s="74" t="str">
        <f>IFERROR(VLOOKUP(A17&amp;"W",'Sheet1 (2)'!$C$2:$E$632,3,FALSE()),"")</f>
        <v/>
      </c>
      <c r="C17" s="66"/>
      <c r="D17" s="117"/>
      <c r="E17" s="117"/>
      <c r="F17" s="67">
        <f t="shared" si="1"/>
        <v>0</v>
      </c>
      <c r="G17" s="118"/>
      <c r="H17" s="118"/>
      <c r="I17" s="118"/>
      <c r="J17" s="118"/>
      <c r="K17" s="118"/>
      <c r="L17" s="118"/>
      <c r="M17" s="118"/>
      <c r="N17" s="118"/>
      <c r="O17" s="118"/>
    </row>
    <row r="18" spans="1:15" ht="13.5" customHeight="1" x14ac:dyDescent="0.25">
      <c r="A18" s="64"/>
      <c r="B18" s="74" t="str">
        <f>IFERROR(VLOOKUP(A18&amp;"W",'Sheet1 (2)'!$C$2:$E$632,3,FALSE()),"")</f>
        <v/>
      </c>
      <c r="C18" s="66"/>
      <c r="D18" s="117"/>
      <c r="E18" s="117"/>
      <c r="F18" s="67">
        <f t="shared" si="1"/>
        <v>0</v>
      </c>
      <c r="G18" s="118"/>
      <c r="H18" s="118"/>
      <c r="I18" s="118"/>
      <c r="J18" s="118"/>
      <c r="K18" s="118"/>
      <c r="L18" s="118"/>
      <c r="M18" s="118"/>
      <c r="N18" s="118"/>
      <c r="O18" s="118"/>
    </row>
    <row r="19" spans="1:15" ht="13.5" customHeight="1" x14ac:dyDescent="0.25">
      <c r="A19" s="64"/>
      <c r="B19" s="74" t="str">
        <f>IFERROR(VLOOKUP(A19&amp;"W",'Sheet1 (2)'!$C$2:$E$632,3,FALSE()),"")</f>
        <v/>
      </c>
      <c r="C19" s="66"/>
      <c r="D19" s="117"/>
      <c r="E19" s="117"/>
      <c r="F19" s="67">
        <f t="shared" si="1"/>
        <v>0</v>
      </c>
      <c r="G19" s="118"/>
      <c r="H19" s="118"/>
      <c r="I19" s="118"/>
      <c r="J19" s="118"/>
      <c r="K19" s="118"/>
      <c r="L19" s="118"/>
      <c r="M19" s="118"/>
      <c r="N19" s="118"/>
      <c r="O19" s="118"/>
    </row>
    <row r="20" spans="1:15" ht="13.5" customHeight="1" x14ac:dyDescent="0.25">
      <c r="A20" s="64"/>
      <c r="B20" s="74" t="str">
        <f>IFERROR(VLOOKUP(A20&amp;"W",'Sheet1 (2)'!$C$2:$E$632,3,FALSE()),"")</f>
        <v/>
      </c>
      <c r="C20" s="66"/>
      <c r="D20" s="117"/>
      <c r="E20" s="117"/>
      <c r="F20" s="67">
        <f t="shared" si="1"/>
        <v>0</v>
      </c>
      <c r="G20" s="118"/>
      <c r="H20" s="118"/>
      <c r="I20" s="118"/>
      <c r="J20" s="118"/>
      <c r="K20" s="118"/>
      <c r="L20" s="118"/>
      <c r="M20" s="118"/>
      <c r="N20" s="118"/>
      <c r="O20" s="118"/>
    </row>
    <row r="21" spans="1:15" ht="15" customHeight="1" x14ac:dyDescent="0.25">
      <c r="A21" s="116" t="s">
        <v>157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</row>
    <row r="22" spans="1:15" ht="30" customHeight="1" x14ac:dyDescent="0.25">
      <c r="A22" s="20" t="s">
        <v>149</v>
      </c>
      <c r="B22" s="20" t="str">
        <f>IFERROR(VLOOKUP(A22&amp;"P",'Sheet1 (2)'!$C$2:$E$632,3,FALSE()),"")</f>
        <v/>
      </c>
      <c r="C22" s="20" t="s">
        <v>150</v>
      </c>
      <c r="D22" s="98" t="s">
        <v>151</v>
      </c>
      <c r="E22" s="98"/>
      <c r="F22" s="20" t="s">
        <v>152</v>
      </c>
      <c r="G22" s="98" t="s">
        <v>153</v>
      </c>
      <c r="H22" s="98"/>
      <c r="I22" s="98"/>
      <c r="J22" s="98"/>
      <c r="K22" s="98"/>
      <c r="L22" s="98"/>
      <c r="M22" s="98"/>
      <c r="N22" s="98"/>
      <c r="O22" s="98"/>
    </row>
    <row r="23" spans="1:15" ht="13.5" customHeight="1" x14ac:dyDescent="0.25">
      <c r="A23" s="64"/>
      <c r="B23" s="74" t="str">
        <f>IFERROR(VLOOKUP(A23&amp;"P",'Sheet1 (2)'!$C$2:$E$632,3,FALSE()),"")</f>
        <v/>
      </c>
      <c r="C23" s="66"/>
      <c r="D23" s="117"/>
      <c r="E23" s="117"/>
      <c r="F23" s="67">
        <f t="shared" ref="F23:F29" si="2">D23-C23</f>
        <v>0</v>
      </c>
      <c r="G23" s="118"/>
      <c r="H23" s="118"/>
      <c r="I23" s="118"/>
      <c r="J23" s="118"/>
      <c r="K23" s="118"/>
      <c r="L23" s="118"/>
      <c r="M23" s="118"/>
      <c r="N23" s="118"/>
      <c r="O23" s="118"/>
    </row>
    <row r="24" spans="1:15" ht="13.5" customHeight="1" x14ac:dyDescent="0.25">
      <c r="A24" s="64"/>
      <c r="B24" s="74" t="str">
        <f>IFERROR(VLOOKUP(A24&amp;"P",'Sheet1 (2)'!$C$2:$E$632,3,FALSE()),"")</f>
        <v/>
      </c>
      <c r="C24" s="66"/>
      <c r="D24" s="117"/>
      <c r="E24" s="117"/>
      <c r="F24" s="67">
        <f t="shared" si="2"/>
        <v>0</v>
      </c>
      <c r="G24" s="118"/>
      <c r="H24" s="118"/>
      <c r="I24" s="118"/>
      <c r="J24" s="118"/>
      <c r="K24" s="118"/>
      <c r="L24" s="118"/>
      <c r="M24" s="118"/>
      <c r="N24" s="118"/>
      <c r="O24" s="118"/>
    </row>
    <row r="25" spans="1:15" ht="13.5" customHeight="1" x14ac:dyDescent="0.25">
      <c r="A25" s="64"/>
      <c r="B25" s="74" t="str">
        <f>IFERROR(VLOOKUP(A25&amp;"P",'Sheet1 (2)'!$C$2:$E$632,3,FALSE()),"")</f>
        <v/>
      </c>
      <c r="C25" s="66"/>
      <c r="D25" s="117"/>
      <c r="E25" s="117"/>
      <c r="F25" s="67">
        <f t="shared" si="2"/>
        <v>0</v>
      </c>
      <c r="G25" s="118"/>
      <c r="H25" s="118"/>
      <c r="I25" s="118"/>
      <c r="J25" s="118"/>
      <c r="K25" s="118"/>
      <c r="L25" s="118"/>
      <c r="M25" s="118"/>
      <c r="N25" s="118"/>
      <c r="O25" s="118"/>
    </row>
    <row r="26" spans="1:15" ht="13.5" customHeight="1" x14ac:dyDescent="0.25">
      <c r="A26" s="64"/>
      <c r="B26" s="74" t="str">
        <f>IFERROR(VLOOKUP(A26&amp;"P",'Sheet1 (2)'!$C$2:$E$632,3,FALSE()),"")</f>
        <v/>
      </c>
      <c r="C26" s="66"/>
      <c r="D26" s="117"/>
      <c r="E26" s="117"/>
      <c r="F26" s="67">
        <f t="shared" si="2"/>
        <v>0</v>
      </c>
      <c r="G26" s="118"/>
      <c r="H26" s="118"/>
      <c r="I26" s="118"/>
      <c r="J26" s="118"/>
      <c r="K26" s="118"/>
      <c r="L26" s="118"/>
      <c r="M26" s="118"/>
      <c r="N26" s="118"/>
      <c r="O26" s="118"/>
    </row>
    <row r="27" spans="1:15" ht="13.5" customHeight="1" x14ac:dyDescent="0.25">
      <c r="A27" s="64"/>
      <c r="B27" s="74" t="str">
        <f>IFERROR(VLOOKUP(A27&amp;"P",'Sheet1 (2)'!$C$2:$E$632,3,FALSE()),"")</f>
        <v/>
      </c>
      <c r="C27" s="66"/>
      <c r="D27" s="117"/>
      <c r="E27" s="117"/>
      <c r="F27" s="67">
        <f t="shared" si="2"/>
        <v>0</v>
      </c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 ht="13.5" customHeight="1" x14ac:dyDescent="0.25">
      <c r="A28" s="64"/>
      <c r="B28" s="74" t="str">
        <f>IFERROR(VLOOKUP(A28&amp;"P",'Sheet1 (2)'!$C$2:$E$632,3,FALSE()),"")</f>
        <v/>
      </c>
      <c r="C28" s="66"/>
      <c r="D28" s="117"/>
      <c r="E28" s="117"/>
      <c r="F28" s="67">
        <f t="shared" si="2"/>
        <v>0</v>
      </c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ht="13.5" customHeight="1" x14ac:dyDescent="0.25">
      <c r="A29" s="64"/>
      <c r="B29" s="74" t="str">
        <f>IFERROR(VLOOKUP(A29&amp;"P",'Sheet1 (2)'!$C$2:$E$632,3,FALSE()),"")</f>
        <v/>
      </c>
      <c r="C29" s="66"/>
      <c r="D29" s="117"/>
      <c r="E29" s="117"/>
      <c r="F29" s="67">
        <f t="shared" si="2"/>
        <v>0</v>
      </c>
      <c r="G29" s="118"/>
      <c r="H29" s="118"/>
      <c r="I29" s="118"/>
      <c r="J29" s="118"/>
      <c r="K29" s="118"/>
      <c r="L29" s="118"/>
      <c r="M29" s="118"/>
      <c r="N29" s="118"/>
      <c r="O29" s="118"/>
    </row>
    <row r="30" spans="1:15" ht="15" customHeight="1" x14ac:dyDescent="0.25">
      <c r="A30" s="116" t="s">
        <v>158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</row>
    <row r="31" spans="1:15" ht="30" customHeight="1" x14ac:dyDescent="0.25">
      <c r="A31" s="20" t="s">
        <v>149</v>
      </c>
      <c r="B31" s="20" t="str">
        <f>IFERROR(VLOOKUP(A31&amp;"R",'Sheet1 (2)'!$C$2:$E$632,3,FALSE()),"")</f>
        <v/>
      </c>
      <c r="C31" s="20" t="s">
        <v>150</v>
      </c>
      <c r="D31" s="98" t="s">
        <v>151</v>
      </c>
      <c r="E31" s="98"/>
      <c r="F31" s="20" t="s">
        <v>152</v>
      </c>
      <c r="G31" s="98" t="s">
        <v>153</v>
      </c>
      <c r="H31" s="98"/>
      <c r="I31" s="98"/>
      <c r="J31" s="98"/>
      <c r="K31" s="98"/>
      <c r="L31" s="98"/>
      <c r="M31" s="98"/>
      <c r="N31" s="98"/>
      <c r="O31" s="98"/>
    </row>
    <row r="32" spans="1:15" ht="13.5" customHeight="1" x14ac:dyDescent="0.25">
      <c r="A32" s="64"/>
      <c r="B32" s="74" t="str">
        <f>IFERROR(VLOOKUP(A32&amp;"R",'Sheet1 (2)'!$C$2:$E$632,3,FALSE()),"")</f>
        <v/>
      </c>
      <c r="C32" s="66"/>
      <c r="D32" s="117"/>
      <c r="E32" s="117"/>
      <c r="F32" s="67">
        <f t="shared" ref="F32:F38" si="3">D32-C32</f>
        <v>0</v>
      </c>
      <c r="G32" s="118"/>
      <c r="H32" s="118"/>
      <c r="I32" s="118"/>
      <c r="J32" s="118"/>
      <c r="K32" s="118"/>
      <c r="L32" s="118"/>
      <c r="M32" s="118"/>
      <c r="N32" s="118"/>
      <c r="O32" s="118"/>
    </row>
    <row r="33" spans="1:15" ht="13.5" customHeight="1" x14ac:dyDescent="0.25">
      <c r="A33" s="64"/>
      <c r="B33" s="74" t="str">
        <f>IFERROR(VLOOKUP(A33&amp;"R",'Sheet1 (2)'!$C$2:$E$632,3,FALSE()),"")</f>
        <v/>
      </c>
      <c r="C33" s="66"/>
      <c r="D33" s="117"/>
      <c r="E33" s="117"/>
      <c r="F33" s="67">
        <f t="shared" si="3"/>
        <v>0</v>
      </c>
      <c r="G33" s="118"/>
      <c r="H33" s="118"/>
      <c r="I33" s="118"/>
      <c r="J33" s="118"/>
      <c r="K33" s="118"/>
      <c r="L33" s="118"/>
      <c r="M33" s="118"/>
      <c r="N33" s="118"/>
      <c r="O33" s="118"/>
    </row>
    <row r="34" spans="1:15" ht="13.5" customHeight="1" x14ac:dyDescent="0.25">
      <c r="A34" s="64"/>
      <c r="B34" s="74" t="str">
        <f>IFERROR(VLOOKUP(A34&amp;"R",'Sheet1 (2)'!$C$2:$E$632,3,FALSE()),"")</f>
        <v/>
      </c>
      <c r="C34" s="66"/>
      <c r="D34" s="117"/>
      <c r="E34" s="117"/>
      <c r="F34" s="67">
        <f t="shared" si="3"/>
        <v>0</v>
      </c>
      <c r="G34" s="118"/>
      <c r="H34" s="118"/>
      <c r="I34" s="118"/>
      <c r="J34" s="118"/>
      <c r="K34" s="118"/>
      <c r="L34" s="118"/>
      <c r="M34" s="118"/>
      <c r="N34" s="118"/>
      <c r="O34" s="118"/>
    </row>
    <row r="35" spans="1:15" ht="13.5" customHeight="1" x14ac:dyDescent="0.25">
      <c r="A35" s="64"/>
      <c r="B35" s="74" t="str">
        <f>IFERROR(VLOOKUP(A35&amp;"R",'Sheet1 (2)'!$C$2:$E$632,3,FALSE()),"")</f>
        <v/>
      </c>
      <c r="C35" s="66"/>
      <c r="D35" s="117"/>
      <c r="E35" s="117"/>
      <c r="F35" s="67">
        <f t="shared" si="3"/>
        <v>0</v>
      </c>
      <c r="G35" s="118"/>
      <c r="H35" s="118"/>
      <c r="I35" s="118"/>
      <c r="J35" s="118"/>
      <c r="K35" s="118"/>
      <c r="L35" s="118"/>
      <c r="M35" s="118"/>
      <c r="N35" s="118"/>
      <c r="O35" s="118"/>
    </row>
    <row r="36" spans="1:15" ht="13.5" customHeight="1" x14ac:dyDescent="0.25">
      <c r="A36" s="64"/>
      <c r="B36" s="74" t="str">
        <f>IFERROR(VLOOKUP(A36&amp;"R",'Sheet1 (2)'!$C$2:$E$632,3,FALSE()),"")</f>
        <v/>
      </c>
      <c r="C36" s="66"/>
      <c r="D36" s="117"/>
      <c r="E36" s="117"/>
      <c r="F36" s="67">
        <f t="shared" si="3"/>
        <v>0</v>
      </c>
      <c r="G36" s="118"/>
      <c r="H36" s="118"/>
      <c r="I36" s="118"/>
      <c r="J36" s="118"/>
      <c r="K36" s="118"/>
      <c r="L36" s="118"/>
      <c r="M36" s="118"/>
      <c r="N36" s="118"/>
      <c r="O36" s="118"/>
    </row>
    <row r="37" spans="1:15" ht="13.5" customHeight="1" x14ac:dyDescent="0.25">
      <c r="A37" s="64"/>
      <c r="B37" s="74" t="str">
        <f>IFERROR(VLOOKUP(A37&amp;"R",'Sheet1 (2)'!$C$2:$E$632,3,FALSE()),"")</f>
        <v/>
      </c>
      <c r="C37" s="66"/>
      <c r="D37" s="117"/>
      <c r="E37" s="117"/>
      <c r="F37" s="67">
        <f t="shared" si="3"/>
        <v>0</v>
      </c>
      <c r="G37" s="118"/>
      <c r="H37" s="118"/>
      <c r="I37" s="118"/>
      <c r="J37" s="118"/>
      <c r="K37" s="118"/>
      <c r="L37" s="118"/>
      <c r="M37" s="118"/>
      <c r="N37" s="118"/>
      <c r="O37" s="118"/>
    </row>
    <row r="38" spans="1:15" ht="13.5" customHeight="1" x14ac:dyDescent="0.25">
      <c r="A38" s="64"/>
      <c r="B38" s="74" t="str">
        <f>IFERROR(VLOOKUP(A38&amp;"R",'Sheet1 (2)'!$C$2:$E$632,3,FALSE()),"")</f>
        <v/>
      </c>
      <c r="C38" s="66"/>
      <c r="D38" s="117"/>
      <c r="E38" s="117"/>
      <c r="F38" s="67">
        <f t="shared" si="3"/>
        <v>0</v>
      </c>
      <c r="G38" s="118"/>
      <c r="H38" s="118"/>
      <c r="I38" s="118"/>
      <c r="J38" s="118"/>
      <c r="K38" s="118"/>
      <c r="L38" s="118"/>
      <c r="M38" s="118"/>
      <c r="N38" s="118"/>
      <c r="O38" s="118"/>
    </row>
    <row r="39" spans="1:15" ht="18" customHeight="1" x14ac:dyDescent="0.25">
      <c r="A39" s="125" t="str">
        <f>HYPERLINK("#'wykonanie - pozycje WPF'!A1","→ Podsumowanie tych danych zobaczysz automatycznie w zakładce „wykonanie - pozycje WPF”")</f>
        <v>→ Podsumowanie tych danych zobaczysz automatycznie w zakładce „wykonanie - pozycje WPF”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</row>
  </sheetData>
  <mergeCells count="80">
    <mergeCell ref="D37:E37"/>
    <mergeCell ref="G37:O37"/>
    <mergeCell ref="D38:E38"/>
    <mergeCell ref="G38:O38"/>
    <mergeCell ref="A39:O39"/>
    <mergeCell ref="D34:E34"/>
    <mergeCell ref="G34:O34"/>
    <mergeCell ref="D35:E35"/>
    <mergeCell ref="G35:O35"/>
    <mergeCell ref="D36:E36"/>
    <mergeCell ref="G36:O36"/>
    <mergeCell ref="D31:E31"/>
    <mergeCell ref="G31:O31"/>
    <mergeCell ref="D32:E32"/>
    <mergeCell ref="G32:O32"/>
    <mergeCell ref="D33:E33"/>
    <mergeCell ref="G33:O33"/>
    <mergeCell ref="D28:E28"/>
    <mergeCell ref="G28:O28"/>
    <mergeCell ref="D29:E29"/>
    <mergeCell ref="G29:O29"/>
    <mergeCell ref="A30:O30"/>
    <mergeCell ref="D25:E25"/>
    <mergeCell ref="G25:O25"/>
    <mergeCell ref="D26:E26"/>
    <mergeCell ref="G26:O26"/>
    <mergeCell ref="D27:E27"/>
    <mergeCell ref="G27:O27"/>
    <mergeCell ref="D22:E22"/>
    <mergeCell ref="G22:O22"/>
    <mergeCell ref="D23:E23"/>
    <mergeCell ref="G23:O23"/>
    <mergeCell ref="D24:E24"/>
    <mergeCell ref="G24:O24"/>
    <mergeCell ref="D19:E19"/>
    <mergeCell ref="G19:O19"/>
    <mergeCell ref="D20:E20"/>
    <mergeCell ref="G20:O20"/>
    <mergeCell ref="A21:O21"/>
    <mergeCell ref="D16:E16"/>
    <mergeCell ref="G16:O16"/>
    <mergeCell ref="D17:E17"/>
    <mergeCell ref="G17:O17"/>
    <mergeCell ref="D18:E18"/>
    <mergeCell ref="G18:O18"/>
    <mergeCell ref="D13:E13"/>
    <mergeCell ref="G13:O13"/>
    <mergeCell ref="D14:E14"/>
    <mergeCell ref="G14:O14"/>
    <mergeCell ref="D15:E15"/>
    <mergeCell ref="G15:O15"/>
    <mergeCell ref="D11:E11"/>
    <mergeCell ref="G11:O11"/>
    <mergeCell ref="U11:V11"/>
    <mergeCell ref="X11:AE11"/>
    <mergeCell ref="A12:O12"/>
    <mergeCell ref="D9:E9"/>
    <mergeCell ref="G9:O9"/>
    <mergeCell ref="U9:V9"/>
    <mergeCell ref="X9:AE9"/>
    <mergeCell ref="D10:E10"/>
    <mergeCell ref="G10:O10"/>
    <mergeCell ref="U10:V10"/>
    <mergeCell ref="X10:AE10"/>
    <mergeCell ref="D7:E7"/>
    <mergeCell ref="G7:O7"/>
    <mergeCell ref="S7:AE7"/>
    <mergeCell ref="D8:E8"/>
    <mergeCell ref="G8:O8"/>
    <mergeCell ref="U8:V8"/>
    <mergeCell ref="X8:AE8"/>
    <mergeCell ref="A1:O2"/>
    <mergeCell ref="R2:AA6"/>
    <mergeCell ref="A3:O3"/>
    <mergeCell ref="D4:E4"/>
    <mergeCell ref="G4:O4"/>
    <mergeCell ref="D5:E5"/>
    <mergeCell ref="G5:O5"/>
    <mergeCell ref="D6:E6"/>
    <mergeCell ref="G6:O6"/>
  </mergeCells>
  <dataValidations count="1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kwotę w zł (liczba ≥ 0), jeśli dotyczy." sqref="C5:D11 C14:D20 C23:D29 C32:D38" xr:uid="{00000000-0002-0000-07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Nieprawidłowa wartość" error="Wybierz wartość z listy rozwijanej." promptTitle="Paragraf" prompt="Wybierz z rozwijanej listy pozycję budżetową (paragraf)." xr:uid="{00000000-0002-0000-0700-000001000000}">
          <x14:formula1>
            <xm:f>'Sheet1 (2)'!$I$2:$I$241</xm:f>
          </x14:formula1>
          <x14:formula2>
            <xm:f>0</xm:f>
          </x14:formula2>
          <xm:sqref>A5:A11</xm:sqref>
        </x14:dataValidation>
        <x14:dataValidation type="list" allowBlank="1" showInputMessage="1" showErrorMessage="1" errorTitle="Nieprawidłowa wartość" error="Wybierz wartość z listy rozwijanej." promptTitle="Paragraf" prompt="Wybierz z rozwijanej listy pozycję budżetową (paragraf)." xr:uid="{00000000-0002-0000-0700-000002000000}">
          <x14:formula1>
            <xm:f>'Sheet1 (2)'!$J$2:$J$297</xm:f>
          </x14:formula1>
          <x14:formula2>
            <xm:f>0</xm:f>
          </x14:formula2>
          <xm:sqref>A14:A20</xm:sqref>
        </x14:dataValidation>
        <x14:dataValidation type="list" allowBlank="1" showInputMessage="1" showErrorMessage="1" errorTitle="Nieprawidłowa wartość" error="Wybierz wartość z listy rozwijanej." promptTitle="Paragraf" prompt="Wybierz z rozwijanej listy pozycję budżetową (paragraf)." xr:uid="{00000000-0002-0000-0700-000003000000}">
          <x14:formula1>
            <xm:f>'Sheet1 (2)'!$K$2:$K$26</xm:f>
          </x14:formula1>
          <x14:formula2>
            <xm:f>0</xm:f>
          </x14:formula2>
          <xm:sqref>A23:A29</xm:sqref>
        </x14:dataValidation>
        <x14:dataValidation type="list" allowBlank="1" showInputMessage="1" showErrorMessage="1" errorTitle="Nieprawidłowa wartość" error="Wybierz wartość z listy rozwijanej." promptTitle="Paragraf" prompt="Wybierz z rozwijanej listy pozycję budżetową (paragraf)." xr:uid="{00000000-0002-0000-0700-000004000000}">
          <x14:formula1>
            <xm:f>'Sheet1 (2)'!$L$2:$L$15</xm:f>
          </x14:formula1>
          <x14:formula2>
            <xm:f>0</xm:f>
          </x14:formula2>
          <xm:sqref>A32:A38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6"/>
  <sheetViews>
    <sheetView zoomScaleNormal="100" workbookViewId="0">
      <selection activeCell="B3" sqref="B3"/>
    </sheetView>
  </sheetViews>
  <sheetFormatPr defaultColWidth="0" defaultRowHeight="15" zeroHeight="1" x14ac:dyDescent="0.25"/>
  <cols>
    <col min="1" max="1" width="10.5703125" customWidth="1"/>
    <col min="2" max="2" width="50.140625" customWidth="1"/>
    <col min="3" max="3" width="50.140625" hidden="1" customWidth="1"/>
    <col min="4" max="4" width="9.140625" customWidth="1"/>
    <col min="5" max="5" width="8.7109375"/>
    <col min="6" max="6" width="17.42578125" customWidth="1"/>
    <col min="7" max="7" width="9.140625" customWidth="1"/>
    <col min="8" max="16" width="8.7109375" customWidth="1"/>
    <col min="17" max="16384" width="8.7109375" hidden="1"/>
  </cols>
  <sheetData>
    <row r="1" spans="1:16" ht="27.75" customHeight="1" x14ac:dyDescent="0.25">
      <c r="A1" s="114" t="str">
        <f>"WYKONANIE — POZYCJE WPF"&amp;CHAR(10)&amp;"(arkusz uzupełnia się automatycznie)"&amp;IF(start!D4="","",CHAR(10)&amp;start!D4)</f>
        <v>WYKONANIE — POZYCJE WPF
(arkusz uzupełnia się automatycznie)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35"/>
    </row>
    <row r="2" spans="1:16" ht="27.7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35"/>
      <c r="P2" s="35"/>
    </row>
    <row r="3" spans="1:16" ht="28.5" customHeight="1" x14ac:dyDescent="0.25">
      <c r="B3" s="34" t="str">
        <f>HYPERLINK("#start!A1","↩ Powrót do startu")</f>
        <v>↩ Powrót do startu</v>
      </c>
    </row>
    <row r="4" spans="1:16" ht="30" customHeight="1" x14ac:dyDescent="0.25">
      <c r="A4" s="20" t="s">
        <v>159</v>
      </c>
      <c r="B4" s="20" t="s">
        <v>118</v>
      </c>
      <c r="C4" s="20"/>
      <c r="D4" s="98" t="s">
        <v>160</v>
      </c>
      <c r="E4" s="98"/>
      <c r="F4" s="98"/>
      <c r="G4" s="98" t="s">
        <v>161</v>
      </c>
      <c r="H4" s="98"/>
      <c r="I4" s="98"/>
      <c r="J4" s="98"/>
      <c r="K4" s="98"/>
      <c r="L4" s="98"/>
      <c r="M4" s="98"/>
      <c r="N4" s="98"/>
    </row>
    <row r="5" spans="1:16" ht="15" customHeight="1" x14ac:dyDescent="0.25">
      <c r="A5" s="75" t="s">
        <v>162</v>
      </c>
      <c r="B5" s="76" t="s">
        <v>163</v>
      </c>
      <c r="C5" s="76"/>
      <c r="D5" s="126">
        <f ca="1">D6+D14</f>
        <v>0</v>
      </c>
      <c r="E5" s="126"/>
      <c r="F5" s="126"/>
      <c r="G5" s="127"/>
      <c r="H5" s="127"/>
      <c r="I5" s="127"/>
      <c r="J5" s="127"/>
      <c r="K5" s="127"/>
      <c r="L5" s="127"/>
      <c r="M5" s="127"/>
      <c r="N5" s="127"/>
    </row>
    <row r="6" spans="1:16" ht="15" customHeight="1" x14ac:dyDescent="0.25">
      <c r="A6" s="75" t="s">
        <v>164</v>
      </c>
      <c r="B6" s="77" t="s">
        <v>165</v>
      </c>
      <c r="C6" s="76"/>
      <c r="D6" s="126">
        <f ca="1">D7+D8+D9+D10+D11+D13</f>
        <v>0</v>
      </c>
      <c r="E6" s="126"/>
      <c r="F6" s="126"/>
      <c r="G6" s="127"/>
      <c r="H6" s="127"/>
      <c r="I6" s="127"/>
      <c r="J6" s="127"/>
      <c r="K6" s="127"/>
      <c r="L6" s="127"/>
      <c r="M6" s="127"/>
      <c r="N6" s="127"/>
    </row>
    <row r="7" spans="1:16" ht="42" customHeight="1" x14ac:dyDescent="0.25">
      <c r="A7" s="78" t="s">
        <v>166</v>
      </c>
      <c r="B7" s="79" t="s">
        <v>167</v>
      </c>
      <c r="C7" s="80" t="s">
        <v>168</v>
      </c>
      <c r="D7" s="128">
        <f ca="1">SUMIF('wykonanie 2026'!$B$5:$F$38,'wykonanie - pozycje WPF'!C7,'wykonanie 2026'!$F$5:$F$38)</f>
        <v>0</v>
      </c>
      <c r="E7" s="128"/>
      <c r="F7" s="128"/>
      <c r="G7" s="129"/>
      <c r="H7" s="129"/>
      <c r="I7" s="129"/>
      <c r="J7" s="129"/>
      <c r="K7" s="129"/>
      <c r="L7" s="129"/>
      <c r="M7" s="129"/>
      <c r="N7" s="129"/>
    </row>
    <row r="8" spans="1:16" ht="34.5" customHeight="1" x14ac:dyDescent="0.25">
      <c r="A8" s="78" t="s">
        <v>169</v>
      </c>
      <c r="B8" s="79" t="s">
        <v>170</v>
      </c>
      <c r="C8" s="80" t="s">
        <v>171</v>
      </c>
      <c r="D8" s="128">
        <f ca="1">SUMIF('wykonanie 2026'!$B$5:$F$38,'wykonanie - pozycje WPF'!C8,'wykonanie 2026'!$F$5:$F$38)</f>
        <v>0</v>
      </c>
      <c r="E8" s="128"/>
      <c r="F8" s="128"/>
      <c r="G8" s="129"/>
      <c r="H8" s="129"/>
      <c r="I8" s="129"/>
      <c r="J8" s="129"/>
      <c r="K8" s="129"/>
      <c r="L8" s="129"/>
      <c r="M8" s="129"/>
      <c r="N8" s="129"/>
    </row>
    <row r="9" spans="1:16" ht="24" customHeight="1" x14ac:dyDescent="0.25">
      <c r="A9" s="78" t="s">
        <v>172</v>
      </c>
      <c r="B9" s="79" t="s">
        <v>173</v>
      </c>
      <c r="C9" s="80" t="s">
        <v>174</v>
      </c>
      <c r="D9" s="128">
        <f ca="1">SUMIF('wykonanie 2026'!$B$5:$F$38,'wykonanie - pozycje WPF'!C9,'wykonanie 2026'!$F$5:$F$38)</f>
        <v>0</v>
      </c>
      <c r="E9" s="128"/>
      <c r="F9" s="128"/>
      <c r="G9" s="129"/>
      <c r="H9" s="129"/>
      <c r="I9" s="129"/>
      <c r="J9" s="129"/>
      <c r="K9" s="129"/>
      <c r="L9" s="129"/>
      <c r="M9" s="129"/>
      <c r="N9" s="129"/>
    </row>
    <row r="10" spans="1:16" ht="26.25" customHeight="1" x14ac:dyDescent="0.25">
      <c r="A10" s="78" t="s">
        <v>175</v>
      </c>
      <c r="B10" s="79" t="s">
        <v>176</v>
      </c>
      <c r="C10" s="80" t="s">
        <v>177</v>
      </c>
      <c r="D10" s="128">
        <f ca="1">SUMIF('wykonanie 2026'!$B$5:$F$38,'wykonanie - pozycje WPF'!C10,'wykonanie 2026'!$F$5:$F$38)</f>
        <v>0</v>
      </c>
      <c r="E10" s="128"/>
      <c r="F10" s="128"/>
      <c r="G10" s="129"/>
      <c r="H10" s="129"/>
      <c r="I10" s="129"/>
      <c r="J10" s="129"/>
      <c r="K10" s="129"/>
      <c r="L10" s="129"/>
      <c r="M10" s="129"/>
      <c r="N10" s="129"/>
    </row>
    <row r="11" spans="1:16" ht="15" customHeight="1" x14ac:dyDescent="0.25">
      <c r="A11" s="78" t="s">
        <v>178</v>
      </c>
      <c r="B11" s="79" t="s">
        <v>179</v>
      </c>
      <c r="C11" s="80" t="s">
        <v>180</v>
      </c>
      <c r="D11" s="128">
        <f ca="1">SUMIF('wykonanie 2026'!$B$5:$F$38,'wykonanie - pozycje WPF'!C11,'wykonanie 2026'!$F$5:$F$38)+D12</f>
        <v>0</v>
      </c>
      <c r="E11" s="128"/>
      <c r="F11" s="128"/>
      <c r="G11" s="129"/>
      <c r="H11" s="129"/>
      <c r="I11" s="129"/>
      <c r="J11" s="129"/>
      <c r="K11" s="129"/>
      <c r="L11" s="129"/>
      <c r="M11" s="129"/>
      <c r="N11" s="129"/>
    </row>
    <row r="12" spans="1:16" ht="45" customHeight="1" x14ac:dyDescent="0.25">
      <c r="A12" s="78" t="s">
        <v>181</v>
      </c>
      <c r="B12" s="81" t="s">
        <v>182</v>
      </c>
      <c r="C12" s="80" t="s">
        <v>183</v>
      </c>
      <c r="D12" s="128">
        <f ca="1">SUMIF('wykonanie 2026'!$B$5:$F$38,'wykonanie - pozycje WPF'!C12,'wykonanie 2026'!$F$5:$F$38)</f>
        <v>0</v>
      </c>
      <c r="E12" s="128"/>
      <c r="F12" s="128"/>
      <c r="G12" s="129"/>
      <c r="H12" s="129"/>
      <c r="I12" s="129"/>
      <c r="J12" s="129"/>
      <c r="K12" s="129"/>
      <c r="L12" s="129"/>
      <c r="M12" s="129"/>
      <c r="N12" s="129"/>
    </row>
    <row r="13" spans="1:16" ht="28.5" customHeight="1" x14ac:dyDescent="0.25">
      <c r="A13" s="78" t="s">
        <v>184</v>
      </c>
      <c r="B13" s="79" t="s">
        <v>185</v>
      </c>
      <c r="C13" s="80"/>
      <c r="D13" s="128">
        <f ca="1">SUMIF('wykonanie 2026'!$B$5:$F$38,'wykonanie - pozycje WPF'!C13,'wykonanie 2026'!$F$5:$F$38)</f>
        <v>0</v>
      </c>
      <c r="E13" s="128"/>
      <c r="F13" s="128"/>
      <c r="G13" s="129"/>
      <c r="H13" s="129"/>
      <c r="I13" s="129"/>
      <c r="J13" s="129"/>
      <c r="K13" s="129"/>
      <c r="L13" s="129"/>
      <c r="M13" s="129"/>
      <c r="N13" s="129"/>
    </row>
    <row r="14" spans="1:16" ht="22.5" customHeight="1" x14ac:dyDescent="0.25">
      <c r="A14" s="75" t="s">
        <v>186</v>
      </c>
      <c r="B14" s="77" t="s">
        <v>187</v>
      </c>
      <c r="C14" s="76"/>
      <c r="D14" s="126">
        <f ca="1">D15+D16+D17</f>
        <v>0</v>
      </c>
      <c r="E14" s="126"/>
      <c r="F14" s="126"/>
      <c r="G14" s="127"/>
      <c r="H14" s="127"/>
      <c r="I14" s="127"/>
      <c r="J14" s="127"/>
      <c r="K14" s="127"/>
      <c r="L14" s="127"/>
      <c r="M14" s="127"/>
      <c r="N14" s="127"/>
    </row>
    <row r="15" spans="1:16" ht="15" customHeight="1" x14ac:dyDescent="0.25">
      <c r="A15" s="78" t="s">
        <v>188</v>
      </c>
      <c r="B15" s="79" t="s">
        <v>189</v>
      </c>
      <c r="C15" s="80" t="s">
        <v>190</v>
      </c>
      <c r="D15" s="128">
        <f ca="1">SUMIF('wykonanie 2026'!$B$5:$F$38,'wykonanie - pozycje WPF'!C15,'wykonanie 2026'!$F$5:$F$38)</f>
        <v>0</v>
      </c>
      <c r="E15" s="128"/>
      <c r="F15" s="128"/>
      <c r="G15" s="129"/>
      <c r="H15" s="129"/>
      <c r="I15" s="129"/>
      <c r="J15" s="129"/>
      <c r="K15" s="129"/>
      <c r="L15" s="129"/>
      <c r="M15" s="129"/>
      <c r="N15" s="129"/>
    </row>
    <row r="16" spans="1:16" ht="15" customHeight="1" x14ac:dyDescent="0.25">
      <c r="A16" s="78" t="s">
        <v>191</v>
      </c>
      <c r="B16" s="79" t="s">
        <v>192</v>
      </c>
      <c r="C16" s="80" t="s">
        <v>193</v>
      </c>
      <c r="D16" s="128">
        <f ca="1">SUMIF('wykonanie 2026'!$B$5:$F$38,'wykonanie - pozycje WPF'!C16,'wykonanie 2026'!$F$5:$F$38)</f>
        <v>0</v>
      </c>
      <c r="E16" s="128"/>
      <c r="F16" s="128"/>
      <c r="G16" s="129"/>
      <c r="H16" s="129"/>
      <c r="I16" s="129"/>
      <c r="J16" s="129"/>
      <c r="K16" s="129"/>
      <c r="L16" s="129"/>
      <c r="M16" s="129"/>
      <c r="N16" s="129"/>
    </row>
    <row r="17" spans="1:14" ht="15" customHeight="1" x14ac:dyDescent="0.25">
      <c r="A17" s="78" t="s">
        <v>194</v>
      </c>
      <c r="B17" s="79" t="s">
        <v>185</v>
      </c>
      <c r="C17" s="80" t="s">
        <v>195</v>
      </c>
      <c r="D17" s="128">
        <f ca="1">SUMIF('wykonanie 2026'!$B$5:$F$38,'wykonanie - pozycje WPF'!C17,'wykonanie 2026'!$F$5:$F$38)</f>
        <v>0</v>
      </c>
      <c r="E17" s="128"/>
      <c r="F17" s="128"/>
      <c r="G17" s="129"/>
      <c r="H17" s="129"/>
      <c r="I17" s="129"/>
      <c r="J17" s="129"/>
      <c r="K17" s="129"/>
      <c r="L17" s="129"/>
      <c r="M17" s="129"/>
      <c r="N17" s="129"/>
    </row>
    <row r="18" spans="1:14" ht="15" customHeight="1" x14ac:dyDescent="0.25">
      <c r="A18" s="75" t="s">
        <v>196</v>
      </c>
      <c r="B18" s="76" t="s">
        <v>197</v>
      </c>
      <c r="C18" s="76"/>
      <c r="D18" s="126">
        <f ca="1">D19+D29</f>
        <v>0</v>
      </c>
      <c r="E18" s="126"/>
      <c r="F18" s="126"/>
      <c r="G18" s="127"/>
      <c r="H18" s="127"/>
      <c r="I18" s="127"/>
      <c r="J18" s="127"/>
      <c r="K18" s="127"/>
      <c r="L18" s="127"/>
      <c r="M18" s="127"/>
      <c r="N18" s="127"/>
    </row>
    <row r="19" spans="1:14" ht="15" customHeight="1" x14ac:dyDescent="0.25">
      <c r="A19" s="75" t="s">
        <v>198</v>
      </c>
      <c r="B19" s="77" t="s">
        <v>199</v>
      </c>
      <c r="C19" s="76"/>
      <c r="D19" s="126">
        <f ca="1">D20+D21+D23+D28</f>
        <v>0</v>
      </c>
      <c r="E19" s="126"/>
      <c r="F19" s="126"/>
      <c r="G19" s="127"/>
      <c r="H19" s="127"/>
      <c r="I19" s="127"/>
      <c r="J19" s="127"/>
      <c r="K19" s="127"/>
      <c r="L19" s="127"/>
      <c r="M19" s="127"/>
      <c r="N19" s="127"/>
    </row>
    <row r="20" spans="1:14" ht="15" customHeight="1" x14ac:dyDescent="0.25">
      <c r="A20" s="78" t="s">
        <v>200</v>
      </c>
      <c r="B20" s="79" t="s">
        <v>201</v>
      </c>
      <c r="C20" s="80" t="s">
        <v>202</v>
      </c>
      <c r="D20" s="128">
        <f ca="1">SUMIF('wykonanie 2026'!$B$5:$F$38,'wykonanie - pozycje WPF'!C20,'wykonanie 2026'!$F$5:$F$38)</f>
        <v>0</v>
      </c>
      <c r="E20" s="128"/>
      <c r="F20" s="128"/>
      <c r="G20" s="129"/>
      <c r="H20" s="129"/>
      <c r="I20" s="129"/>
      <c r="J20" s="129"/>
      <c r="K20" s="129"/>
      <c r="L20" s="129"/>
      <c r="M20" s="129"/>
      <c r="N20" s="129"/>
    </row>
    <row r="21" spans="1:14" ht="15" customHeight="1" x14ac:dyDescent="0.25">
      <c r="A21" s="78" t="s">
        <v>203</v>
      </c>
      <c r="B21" s="79" t="s">
        <v>204</v>
      </c>
      <c r="C21" s="80" t="s">
        <v>205</v>
      </c>
      <c r="D21" s="128">
        <f ca="1">SUMIF('wykonanie 2026'!$B$5:$F$38,'wykonanie - pozycje WPF'!C21,'wykonanie 2026'!$F$5:$F$38)</f>
        <v>0</v>
      </c>
      <c r="E21" s="128"/>
      <c r="F21" s="128"/>
      <c r="G21" s="129"/>
      <c r="H21" s="129"/>
      <c r="I21" s="129"/>
      <c r="J21" s="129"/>
      <c r="K21" s="129"/>
      <c r="L21" s="129"/>
      <c r="M21" s="129"/>
      <c r="N21" s="129"/>
    </row>
    <row r="22" spans="1:14" ht="19.5" customHeight="1" x14ac:dyDescent="0.25">
      <c r="A22" s="78" t="s">
        <v>206</v>
      </c>
      <c r="B22" s="81" t="s">
        <v>207</v>
      </c>
      <c r="C22" s="80"/>
      <c r="D22" s="128">
        <f ca="1">SUMIF('wykonanie 2026'!$B$5:$F$38,'wykonanie - pozycje WPF'!C22,'wykonanie 2026'!$F$5:$F$38)</f>
        <v>0</v>
      </c>
      <c r="E22" s="128"/>
      <c r="F22" s="128"/>
      <c r="G22" s="129"/>
      <c r="H22" s="129"/>
      <c r="I22" s="129"/>
      <c r="J22" s="129"/>
      <c r="K22" s="129"/>
      <c r="L22" s="129"/>
      <c r="M22" s="129"/>
      <c r="N22" s="129"/>
    </row>
    <row r="23" spans="1:14" ht="15" customHeight="1" x14ac:dyDescent="0.25">
      <c r="A23" s="78" t="s">
        <v>208</v>
      </c>
      <c r="B23" s="79" t="s">
        <v>209</v>
      </c>
      <c r="C23" s="80" t="s">
        <v>210</v>
      </c>
      <c r="D23" s="128">
        <f ca="1">SUMIF('wykonanie 2026'!$B$5:$F$38,'wykonanie - pozycje WPF'!C23,'wykonanie 2026'!$F$5:$F$38)</f>
        <v>0</v>
      </c>
      <c r="E23" s="128"/>
      <c r="F23" s="128"/>
      <c r="G23" s="129"/>
      <c r="H23" s="129"/>
      <c r="I23" s="129"/>
      <c r="J23" s="129"/>
      <c r="K23" s="129"/>
      <c r="L23" s="129"/>
      <c r="M23" s="129"/>
      <c r="N23" s="129"/>
    </row>
    <row r="24" spans="1:14" ht="15" customHeight="1" x14ac:dyDescent="0.25">
      <c r="A24" s="78" t="s">
        <v>211</v>
      </c>
      <c r="B24" s="81" t="s">
        <v>212</v>
      </c>
      <c r="C24" s="80"/>
      <c r="D24" s="128">
        <f ca="1">SUMIF('wykonanie 2026'!$B$5:$F$38,'wykonanie - pozycje WPF'!C24,'wykonanie 2026'!$F$5:$F$38)</f>
        <v>0</v>
      </c>
      <c r="E24" s="128"/>
      <c r="F24" s="128"/>
      <c r="G24" s="129"/>
      <c r="H24" s="129"/>
      <c r="I24" s="129"/>
      <c r="J24" s="129"/>
      <c r="K24" s="129"/>
      <c r="L24" s="129"/>
      <c r="M24" s="129"/>
      <c r="N24" s="129"/>
    </row>
    <row r="25" spans="1:14" ht="39.75" customHeight="1" x14ac:dyDescent="0.25">
      <c r="A25" s="78" t="s">
        <v>213</v>
      </c>
      <c r="B25" s="81" t="s">
        <v>214</v>
      </c>
      <c r="C25" s="80"/>
      <c r="D25" s="128">
        <f ca="1">SUMIF('wykonanie 2026'!$B$5:$F$38,'wykonanie - pozycje WPF'!C25,'wykonanie 2026'!$F$5:$F$38)</f>
        <v>0</v>
      </c>
      <c r="E25" s="128"/>
      <c r="F25" s="128"/>
      <c r="G25" s="129"/>
      <c r="H25" s="129"/>
      <c r="I25" s="129"/>
      <c r="J25" s="129"/>
      <c r="K25" s="129"/>
      <c r="L25" s="129"/>
      <c r="M25" s="129"/>
      <c r="N25" s="129"/>
    </row>
    <row r="26" spans="1:14" ht="30" customHeight="1" x14ac:dyDescent="0.25">
      <c r="A26" s="78" t="s">
        <v>215</v>
      </c>
      <c r="B26" s="81" t="s">
        <v>216</v>
      </c>
      <c r="C26" s="80"/>
      <c r="D26" s="128">
        <f ca="1">SUMIF('wykonanie 2026'!$B$5:$F$38,'wykonanie - pozycje WPF'!C26,'wykonanie 2026'!$F$5:$F$38)</f>
        <v>0</v>
      </c>
      <c r="E26" s="128"/>
      <c r="F26" s="128"/>
      <c r="G26" s="129"/>
      <c r="H26" s="129"/>
      <c r="I26" s="129"/>
      <c r="J26" s="129"/>
      <c r="K26" s="129"/>
      <c r="L26" s="129"/>
      <c r="M26" s="129"/>
      <c r="N26" s="129"/>
    </row>
    <row r="27" spans="1:14" ht="19.5" customHeight="1" x14ac:dyDescent="0.25">
      <c r="A27" s="78" t="s">
        <v>217</v>
      </c>
      <c r="B27" s="81" t="s">
        <v>218</v>
      </c>
      <c r="C27" s="80"/>
      <c r="D27" s="128">
        <f ca="1">SUMIF('wykonanie 2026'!$B$5:$F$38,'wykonanie - pozycje WPF'!C27,'wykonanie 2026'!$F$5:$F$38)</f>
        <v>0</v>
      </c>
      <c r="E27" s="128"/>
      <c r="F27" s="128"/>
      <c r="G27" s="129"/>
      <c r="H27" s="129"/>
      <c r="I27" s="129"/>
      <c r="J27" s="129"/>
      <c r="K27" s="129"/>
      <c r="L27" s="129"/>
      <c r="M27" s="129"/>
      <c r="N27" s="129"/>
    </row>
    <row r="28" spans="1:14" ht="15" customHeight="1" x14ac:dyDescent="0.25">
      <c r="A28" s="78" t="s">
        <v>219</v>
      </c>
      <c r="B28" s="79" t="s">
        <v>185</v>
      </c>
      <c r="C28" s="80" t="s">
        <v>220</v>
      </c>
      <c r="D28" s="128">
        <f ca="1">SUMIF('wykonanie 2026'!$B$5:$F$38,'wykonanie - pozycje WPF'!C28,'wykonanie 2026'!$F$5:$F$38)</f>
        <v>0</v>
      </c>
      <c r="E28" s="128"/>
      <c r="F28" s="128"/>
      <c r="G28" s="129"/>
      <c r="H28" s="129"/>
      <c r="I28" s="129"/>
      <c r="J28" s="129"/>
      <c r="K28" s="129"/>
      <c r="L28" s="129"/>
      <c r="M28" s="129"/>
      <c r="N28" s="129"/>
    </row>
    <row r="29" spans="1:14" ht="15" customHeight="1" x14ac:dyDescent="0.25">
      <c r="A29" s="75" t="s">
        <v>221</v>
      </c>
      <c r="B29" s="77" t="s">
        <v>222</v>
      </c>
      <c r="C29" s="76"/>
      <c r="D29" s="126">
        <f ca="1">D30+D32</f>
        <v>0</v>
      </c>
      <c r="E29" s="126"/>
      <c r="F29" s="126"/>
      <c r="G29" s="127"/>
      <c r="H29" s="127"/>
      <c r="I29" s="127"/>
      <c r="J29" s="127"/>
      <c r="K29" s="127"/>
      <c r="L29" s="127"/>
      <c r="M29" s="127"/>
      <c r="N29" s="127"/>
    </row>
    <row r="30" spans="1:14" ht="19.5" customHeight="1" x14ac:dyDescent="0.25">
      <c r="A30" s="78" t="s">
        <v>223</v>
      </c>
      <c r="B30" s="79" t="s">
        <v>224</v>
      </c>
      <c r="C30" s="80" t="s">
        <v>225</v>
      </c>
      <c r="D30" s="128">
        <f ca="1">SUMIF('wykonanie 2026'!$B$5:$F$38,'wykonanie - pozycje WPF'!C30,'wykonanie 2026'!$F$5:$F$38)+D31</f>
        <v>0</v>
      </c>
      <c r="E30" s="128"/>
      <c r="F30" s="128"/>
      <c r="G30" s="129"/>
      <c r="H30" s="129"/>
      <c r="I30" s="129"/>
      <c r="J30" s="129"/>
      <c r="K30" s="129"/>
      <c r="L30" s="129"/>
      <c r="M30" s="129"/>
      <c r="N30" s="129"/>
    </row>
    <row r="31" spans="1:14" ht="15" customHeight="1" x14ac:dyDescent="0.25">
      <c r="A31" s="78" t="s">
        <v>226</v>
      </c>
      <c r="B31" s="81" t="s">
        <v>227</v>
      </c>
      <c r="C31" s="80" t="s">
        <v>228</v>
      </c>
      <c r="D31" s="128">
        <f ca="1">SUMIF('wykonanie 2026'!$B$5:$F$38,'wykonanie - pozycje WPF'!C31,'wykonanie 2026'!$F$5:$F$38)</f>
        <v>0</v>
      </c>
      <c r="E31" s="128"/>
      <c r="F31" s="128"/>
      <c r="G31" s="129"/>
      <c r="H31" s="129"/>
      <c r="I31" s="129"/>
      <c r="J31" s="129"/>
      <c r="K31" s="129"/>
      <c r="L31" s="129"/>
      <c r="M31" s="129"/>
      <c r="N31" s="129"/>
    </row>
    <row r="32" spans="1:14" ht="15" customHeight="1" x14ac:dyDescent="0.25">
      <c r="A32" s="78" t="s">
        <v>229</v>
      </c>
      <c r="B32" s="79" t="s">
        <v>185</v>
      </c>
      <c r="C32" s="80" t="s">
        <v>230</v>
      </c>
      <c r="D32" s="128">
        <f ca="1">SUMIF('wykonanie 2026'!$B$5:$F$38,'wykonanie - pozycje WPF'!C32,'wykonanie 2026'!$F$5:$F$38)</f>
        <v>0</v>
      </c>
      <c r="E32" s="128"/>
      <c r="F32" s="128"/>
      <c r="G32" s="129"/>
      <c r="H32" s="129"/>
      <c r="I32" s="129"/>
      <c r="J32" s="129"/>
      <c r="K32" s="129"/>
      <c r="L32" s="129"/>
      <c r="M32" s="129"/>
      <c r="N32" s="129"/>
    </row>
    <row r="33" spans="1:14" ht="15" customHeight="1" x14ac:dyDescent="0.25">
      <c r="A33" s="75" t="s">
        <v>231</v>
      </c>
      <c r="B33" s="76" t="s">
        <v>232</v>
      </c>
      <c r="C33" s="76"/>
      <c r="D33" s="126">
        <f ca="1">D5-D18</f>
        <v>0</v>
      </c>
      <c r="E33" s="126"/>
      <c r="F33" s="126"/>
      <c r="G33" s="127"/>
      <c r="H33" s="127"/>
      <c r="I33" s="127"/>
      <c r="J33" s="127"/>
      <c r="K33" s="127"/>
      <c r="L33" s="127"/>
      <c r="M33" s="127"/>
      <c r="N33" s="127"/>
    </row>
    <row r="34" spans="1:14" ht="19.5" customHeight="1" x14ac:dyDescent="0.25">
      <c r="A34" s="78" t="s">
        <v>233</v>
      </c>
      <c r="B34" s="82" t="s">
        <v>234</v>
      </c>
      <c r="C34" s="80"/>
      <c r="D34" s="128">
        <f ca="1">SUMIF('wykonanie 2026'!$B$5:$F$38,'wykonanie - pozycje WPF'!C34,'wykonanie 2026'!$F$5:$F$38)</f>
        <v>0</v>
      </c>
      <c r="E34" s="128"/>
      <c r="F34" s="128"/>
      <c r="G34" s="129"/>
      <c r="H34" s="129"/>
      <c r="I34" s="129"/>
      <c r="J34" s="129"/>
      <c r="K34" s="129"/>
      <c r="L34" s="129"/>
      <c r="M34" s="129"/>
      <c r="N34" s="129"/>
    </row>
    <row r="35" spans="1:14" ht="15" customHeight="1" x14ac:dyDescent="0.25">
      <c r="A35" s="75" t="s">
        <v>235</v>
      </c>
      <c r="B35" s="76" t="s">
        <v>236</v>
      </c>
      <c r="C35" s="76"/>
      <c r="D35" s="126">
        <f ca="1">D36+D38+D40+D42+D44</f>
        <v>0</v>
      </c>
      <c r="E35" s="126"/>
      <c r="F35" s="126"/>
      <c r="G35" s="127"/>
      <c r="H35" s="127"/>
      <c r="I35" s="127"/>
      <c r="J35" s="127"/>
      <c r="K35" s="127"/>
      <c r="L35" s="127"/>
      <c r="M35" s="127"/>
      <c r="N35" s="127"/>
    </row>
    <row r="36" spans="1:14" ht="15" customHeight="1" x14ac:dyDescent="0.25">
      <c r="A36" s="75" t="s">
        <v>237</v>
      </c>
      <c r="B36" s="77" t="s">
        <v>238</v>
      </c>
      <c r="C36" s="76" t="s">
        <v>239</v>
      </c>
      <c r="D36" s="126">
        <f ca="1">SUMIF('wykonanie 2026'!$B$5:$F$38,'wykonanie - pozycje WPF'!C36,'wykonanie 2026'!$F$5:$F$38)</f>
        <v>0</v>
      </c>
      <c r="E36" s="126"/>
      <c r="F36" s="126"/>
      <c r="G36" s="127"/>
      <c r="H36" s="127"/>
      <c r="I36" s="127"/>
      <c r="J36" s="127"/>
      <c r="K36" s="127"/>
      <c r="L36" s="127"/>
      <c r="M36" s="127"/>
      <c r="N36" s="127"/>
    </row>
    <row r="37" spans="1:14" ht="15" customHeight="1" x14ac:dyDescent="0.25">
      <c r="A37" s="78" t="s">
        <v>240</v>
      </c>
      <c r="B37" s="79" t="s">
        <v>241</v>
      </c>
      <c r="C37" s="80"/>
      <c r="D37" s="128">
        <f ca="1">SUMIF('wykonanie 2026'!$B$5:$F$38,'wykonanie - pozycje WPF'!C37,'wykonanie 2026'!$F$5:$F$38)</f>
        <v>0</v>
      </c>
      <c r="E37" s="128"/>
      <c r="F37" s="128"/>
      <c r="G37" s="129"/>
      <c r="H37" s="129"/>
      <c r="I37" s="129"/>
      <c r="J37" s="129"/>
      <c r="K37" s="129"/>
      <c r="L37" s="129"/>
      <c r="M37" s="129"/>
      <c r="N37" s="129"/>
    </row>
    <row r="38" spans="1:14" ht="15" customHeight="1" x14ac:dyDescent="0.25">
      <c r="A38" s="75" t="s">
        <v>242</v>
      </c>
      <c r="B38" s="77" t="s">
        <v>243</v>
      </c>
      <c r="C38" s="76" t="s">
        <v>244</v>
      </c>
      <c r="D38" s="126">
        <f ca="1">SUMIF('wykonanie 2026'!$B$5:$F$38,'wykonanie - pozycje WPF'!C38,'wykonanie 2026'!$F$5:$F$38)</f>
        <v>0</v>
      </c>
      <c r="E38" s="126"/>
      <c r="F38" s="126"/>
      <c r="G38" s="127"/>
      <c r="H38" s="127"/>
      <c r="I38" s="127"/>
      <c r="J38" s="127"/>
      <c r="K38" s="127"/>
      <c r="L38" s="127"/>
      <c r="M38" s="127"/>
      <c r="N38" s="127"/>
    </row>
    <row r="39" spans="1:14" ht="15" customHeight="1" x14ac:dyDescent="0.25">
      <c r="A39" s="78" t="s">
        <v>245</v>
      </c>
      <c r="B39" s="79" t="s">
        <v>241</v>
      </c>
      <c r="C39" s="80"/>
      <c r="D39" s="128">
        <f ca="1">SUMIF('wykonanie 2026'!$B$5:$F$38,'wykonanie - pozycje WPF'!C39,'wykonanie 2026'!$F$5:$F$38)</f>
        <v>0</v>
      </c>
      <c r="E39" s="128"/>
      <c r="F39" s="128"/>
      <c r="G39" s="129"/>
      <c r="H39" s="129"/>
      <c r="I39" s="129"/>
      <c r="J39" s="129"/>
      <c r="K39" s="129"/>
      <c r="L39" s="129"/>
      <c r="M39" s="129"/>
      <c r="N39" s="129"/>
    </row>
    <row r="40" spans="1:14" ht="15" customHeight="1" x14ac:dyDescent="0.25">
      <c r="A40" s="78" t="s">
        <v>246</v>
      </c>
      <c r="B40" s="82" t="s">
        <v>247</v>
      </c>
      <c r="C40" s="80" t="s">
        <v>248</v>
      </c>
      <c r="D40" s="128">
        <f ca="1">SUMIF('wykonanie 2026'!$B$5:$F$38,'wykonanie - pozycje WPF'!C40,'wykonanie 2026'!$F$5:$F$38)</f>
        <v>0</v>
      </c>
      <c r="E40" s="128"/>
      <c r="F40" s="128"/>
      <c r="G40" s="129"/>
      <c r="H40" s="129"/>
      <c r="I40" s="129"/>
      <c r="J40" s="129"/>
      <c r="K40" s="129"/>
      <c r="L40" s="129"/>
      <c r="M40" s="129"/>
      <c r="N40" s="129"/>
    </row>
    <row r="41" spans="1:14" ht="15" customHeight="1" x14ac:dyDescent="0.25">
      <c r="A41" s="78" t="s">
        <v>249</v>
      </c>
      <c r="B41" s="79" t="s">
        <v>241</v>
      </c>
      <c r="C41" s="80"/>
      <c r="D41" s="128">
        <f ca="1">SUMIF('wykonanie 2026'!$B$5:$F$38,'wykonanie - pozycje WPF'!C41,'wykonanie 2026'!$F$5:$F$38)</f>
        <v>0</v>
      </c>
      <c r="E41" s="128"/>
      <c r="F41" s="128"/>
      <c r="G41" s="129"/>
      <c r="H41" s="129"/>
      <c r="I41" s="129"/>
      <c r="J41" s="129"/>
      <c r="K41" s="129"/>
      <c r="L41" s="129"/>
      <c r="M41" s="129"/>
      <c r="N41" s="129"/>
    </row>
    <row r="42" spans="1:14" ht="15" customHeight="1" x14ac:dyDescent="0.25">
      <c r="A42" s="78" t="s">
        <v>250</v>
      </c>
      <c r="B42" s="82" t="s">
        <v>251</v>
      </c>
      <c r="C42" s="80" t="s">
        <v>252</v>
      </c>
      <c r="D42" s="128">
        <f ca="1">SUMIF('wykonanie 2026'!$B$5:$F$38,'wykonanie - pozycje WPF'!C42,'wykonanie 2026'!$F$5:$F$38)</f>
        <v>0</v>
      </c>
      <c r="E42" s="128"/>
      <c r="F42" s="128"/>
      <c r="G42" s="129"/>
      <c r="H42" s="129"/>
      <c r="I42" s="129"/>
      <c r="J42" s="129"/>
      <c r="K42" s="129"/>
      <c r="L42" s="129"/>
      <c r="M42" s="129"/>
      <c r="N42" s="129"/>
    </row>
    <row r="43" spans="1:14" ht="15" customHeight="1" x14ac:dyDescent="0.25">
      <c r="A43" s="78" t="s">
        <v>253</v>
      </c>
      <c r="B43" s="79" t="s">
        <v>241</v>
      </c>
      <c r="C43" s="80"/>
      <c r="D43" s="128">
        <f ca="1">SUMIF('wykonanie 2026'!$B$5:$F$38,'wykonanie - pozycje WPF'!C43,'wykonanie 2026'!$F$5:$F$38)</f>
        <v>0</v>
      </c>
      <c r="E43" s="128"/>
      <c r="F43" s="128"/>
      <c r="G43" s="129"/>
      <c r="H43" s="129"/>
      <c r="I43" s="129"/>
      <c r="J43" s="129"/>
      <c r="K43" s="129"/>
      <c r="L43" s="129"/>
      <c r="M43" s="129"/>
      <c r="N43" s="129"/>
    </row>
    <row r="44" spans="1:14" ht="15" customHeight="1" x14ac:dyDescent="0.25">
      <c r="A44" s="75" t="s">
        <v>254</v>
      </c>
      <c r="B44" s="77" t="s">
        <v>255</v>
      </c>
      <c r="C44" s="76" t="s">
        <v>256</v>
      </c>
      <c r="D44" s="126">
        <f ca="1">SUMIF('wykonanie 2026'!$B$5:$F$38,'wykonanie - pozycje WPF'!C44,'wykonanie 2026'!$F$5:$F$38)</f>
        <v>0</v>
      </c>
      <c r="E44" s="126"/>
      <c r="F44" s="126"/>
      <c r="G44" s="127"/>
      <c r="H44" s="127"/>
      <c r="I44" s="127"/>
      <c r="J44" s="127"/>
      <c r="K44" s="127"/>
      <c r="L44" s="127"/>
      <c r="M44" s="127"/>
      <c r="N44" s="127"/>
    </row>
    <row r="45" spans="1:14" ht="15" customHeight="1" x14ac:dyDescent="0.25">
      <c r="A45" s="78" t="s">
        <v>257</v>
      </c>
      <c r="B45" s="79" t="s">
        <v>241</v>
      </c>
      <c r="C45" s="80"/>
      <c r="D45" s="128">
        <f ca="1">SUMIF('wykonanie 2026'!$B$5:$F$38,'wykonanie - pozycje WPF'!C45,'wykonanie 2026'!$F$5:$F$38)</f>
        <v>0</v>
      </c>
      <c r="E45" s="128"/>
      <c r="F45" s="128"/>
      <c r="G45" s="129"/>
      <c r="H45" s="129"/>
      <c r="I45" s="129"/>
      <c r="J45" s="129"/>
      <c r="K45" s="129"/>
      <c r="L45" s="129"/>
      <c r="M45" s="129"/>
      <c r="N45" s="129"/>
    </row>
    <row r="46" spans="1:14" ht="15" customHeight="1" x14ac:dyDescent="0.25">
      <c r="A46" s="75" t="s">
        <v>258</v>
      </c>
      <c r="B46" s="76" t="s">
        <v>259</v>
      </c>
      <c r="C46" s="76"/>
      <c r="D46" s="126">
        <f ca="1">D47+D56</f>
        <v>0</v>
      </c>
      <c r="E46" s="126"/>
      <c r="F46" s="126"/>
      <c r="G46" s="127"/>
      <c r="H46" s="127"/>
      <c r="I46" s="127"/>
      <c r="J46" s="127"/>
      <c r="K46" s="127"/>
      <c r="L46" s="127"/>
      <c r="M46" s="127"/>
      <c r="N46" s="127"/>
    </row>
    <row r="47" spans="1:14" ht="21" customHeight="1" x14ac:dyDescent="0.25">
      <c r="A47" s="75" t="s">
        <v>260</v>
      </c>
      <c r="B47" s="77" t="s">
        <v>261</v>
      </c>
      <c r="C47" s="76" t="s">
        <v>262</v>
      </c>
      <c r="D47" s="126">
        <f ca="1">SUMIF('wykonanie 2026'!$B$5:$F$38,'wykonanie - pozycje WPF'!C47,'wykonanie 2026'!$F$5:$F$38)</f>
        <v>0</v>
      </c>
      <c r="E47" s="126"/>
      <c r="F47" s="126"/>
      <c r="G47" s="127"/>
      <c r="H47" s="127"/>
      <c r="I47" s="127"/>
      <c r="J47" s="127"/>
      <c r="K47" s="127"/>
      <c r="L47" s="127"/>
      <c r="M47" s="127"/>
      <c r="N47" s="127"/>
    </row>
    <row r="48" spans="1:14" ht="19.5" customHeight="1" x14ac:dyDescent="0.25">
      <c r="A48" s="78" t="s">
        <v>263</v>
      </c>
      <c r="B48" s="79" t="s">
        <v>264</v>
      </c>
      <c r="C48" s="80"/>
      <c r="D48" s="128">
        <f ca="1">SUMIF('wykonanie 2026'!$B$5:$F$38,'wykonanie - pozycje WPF'!C48,'wykonanie 2026'!$F$5:$F$38)</f>
        <v>0</v>
      </c>
      <c r="E48" s="128"/>
      <c r="F48" s="128"/>
      <c r="G48" s="129"/>
      <c r="H48" s="129"/>
      <c r="I48" s="129"/>
      <c r="J48" s="129"/>
      <c r="K48" s="129"/>
      <c r="L48" s="129"/>
      <c r="M48" s="129"/>
      <c r="N48" s="129"/>
    </row>
    <row r="49" spans="1:14" ht="19.5" customHeight="1" x14ac:dyDescent="0.25">
      <c r="A49" s="78" t="s">
        <v>265</v>
      </c>
      <c r="B49" s="81" t="s">
        <v>266</v>
      </c>
      <c r="C49" s="80"/>
      <c r="D49" s="128">
        <f ca="1">SUMIF('wykonanie 2026'!$B$5:$F$38,'wykonanie - pozycje WPF'!C49,'wykonanie 2026'!$F$5:$F$38)</f>
        <v>0</v>
      </c>
      <c r="E49" s="128"/>
      <c r="F49" s="128"/>
      <c r="G49" s="129"/>
      <c r="H49" s="129"/>
      <c r="I49" s="129"/>
      <c r="J49" s="129"/>
      <c r="K49" s="129"/>
      <c r="L49" s="129"/>
      <c r="M49" s="129"/>
      <c r="N49" s="129"/>
    </row>
    <row r="50" spans="1:14" ht="19.5" customHeight="1" x14ac:dyDescent="0.25">
      <c r="A50" s="78" t="s">
        <v>267</v>
      </c>
      <c r="B50" s="81" t="s">
        <v>268</v>
      </c>
      <c r="C50" s="80"/>
      <c r="D50" s="128">
        <f ca="1">SUMIF('wykonanie 2026'!$B$5:$F$38,'wykonanie - pozycje WPF'!C50,'wykonanie 2026'!$F$5:$F$38)</f>
        <v>0</v>
      </c>
      <c r="E50" s="128"/>
      <c r="F50" s="128"/>
      <c r="G50" s="129"/>
      <c r="H50" s="129"/>
      <c r="I50" s="129"/>
      <c r="J50" s="129"/>
      <c r="K50" s="129"/>
      <c r="L50" s="129"/>
      <c r="M50" s="129"/>
      <c r="N50" s="129"/>
    </row>
    <row r="51" spans="1:14" ht="19.5" customHeight="1" x14ac:dyDescent="0.25">
      <c r="A51" s="78" t="s">
        <v>269</v>
      </c>
      <c r="B51" s="81" t="s">
        <v>270</v>
      </c>
      <c r="C51" s="80"/>
      <c r="D51" s="128">
        <f ca="1">SUMIF('wykonanie 2026'!$B$5:$F$38,'wykonanie - pozycje WPF'!C51,'wykonanie 2026'!$F$5:$F$38)</f>
        <v>0</v>
      </c>
      <c r="E51" s="128"/>
      <c r="F51" s="128"/>
      <c r="G51" s="129"/>
      <c r="H51" s="129"/>
      <c r="I51" s="129"/>
      <c r="J51" s="129"/>
      <c r="K51" s="129"/>
      <c r="L51" s="129"/>
      <c r="M51" s="129"/>
      <c r="N51" s="129"/>
    </row>
    <row r="52" spans="1:14" ht="15" customHeight="1" x14ac:dyDescent="0.25">
      <c r="A52" s="78" t="s">
        <v>271</v>
      </c>
      <c r="B52" s="83" t="s">
        <v>272</v>
      </c>
      <c r="C52" s="80"/>
      <c r="D52" s="128">
        <f ca="1">SUMIF('wykonanie 2026'!$B$5:$F$38,'wykonanie - pozycje WPF'!C52,'wykonanie 2026'!$F$5:$F$38)</f>
        <v>0</v>
      </c>
      <c r="E52" s="128"/>
      <c r="F52" s="128"/>
      <c r="G52" s="129"/>
      <c r="H52" s="129"/>
      <c r="I52" s="129"/>
      <c r="J52" s="129"/>
      <c r="K52" s="129"/>
      <c r="L52" s="129"/>
      <c r="M52" s="129"/>
      <c r="N52" s="129"/>
    </row>
    <row r="53" spans="1:14" ht="15" customHeight="1" x14ac:dyDescent="0.25">
      <c r="A53" s="78" t="s">
        <v>273</v>
      </c>
      <c r="B53" s="83" t="s">
        <v>274</v>
      </c>
      <c r="C53" s="80"/>
      <c r="D53" s="128">
        <f ca="1">SUMIF('wykonanie 2026'!$B$5:$F$38,'wykonanie - pozycje WPF'!C53,'wykonanie 2026'!$F$5:$F$38)</f>
        <v>0</v>
      </c>
      <c r="E53" s="128"/>
      <c r="F53" s="128"/>
      <c r="G53" s="129"/>
      <c r="H53" s="129"/>
      <c r="I53" s="129"/>
      <c r="J53" s="129"/>
      <c r="K53" s="129"/>
      <c r="L53" s="129"/>
      <c r="M53" s="129"/>
      <c r="N53" s="129"/>
    </row>
    <row r="54" spans="1:14" ht="15" customHeight="1" x14ac:dyDescent="0.25">
      <c r="A54" s="78" t="s">
        <v>275</v>
      </c>
      <c r="B54" s="83" t="s">
        <v>276</v>
      </c>
      <c r="C54" s="80"/>
      <c r="D54" s="128">
        <f ca="1">SUMIF('wykonanie 2026'!$B$5:$F$38,'wykonanie - pozycje WPF'!C54,'wykonanie 2026'!$F$5:$F$38)</f>
        <v>0</v>
      </c>
      <c r="E54" s="128"/>
      <c r="F54" s="128"/>
      <c r="G54" s="129"/>
      <c r="H54" s="129"/>
      <c r="I54" s="129"/>
      <c r="J54" s="129"/>
      <c r="K54" s="129"/>
      <c r="L54" s="129"/>
      <c r="M54" s="129"/>
      <c r="N54" s="129"/>
    </row>
    <row r="55" spans="1:14" ht="19.5" customHeight="1" x14ac:dyDescent="0.25">
      <c r="A55" s="78" t="s">
        <v>277</v>
      </c>
      <c r="B55" s="81" t="s">
        <v>278</v>
      </c>
      <c r="C55" s="80"/>
      <c r="D55" s="128">
        <f ca="1">SUMIF('wykonanie 2026'!$B$5:$F$38,'wykonanie - pozycje WPF'!C55,'wykonanie 2026'!$F$5:$F$38)</f>
        <v>0</v>
      </c>
      <c r="E55" s="128"/>
      <c r="F55" s="128"/>
      <c r="G55" s="129"/>
      <c r="H55" s="129"/>
      <c r="I55" s="129"/>
      <c r="J55" s="129"/>
      <c r="K55" s="129"/>
      <c r="L55" s="129"/>
      <c r="M55" s="129"/>
      <c r="N55" s="129"/>
    </row>
    <row r="56" spans="1:14" ht="15" customHeight="1" x14ac:dyDescent="0.25">
      <c r="A56" s="75" t="s">
        <v>279</v>
      </c>
      <c r="B56" s="77" t="s">
        <v>280</v>
      </c>
      <c r="C56" s="76" t="s">
        <v>281</v>
      </c>
      <c r="D56" s="126">
        <f ca="1">SUMIF('wykonanie 2026'!$B$5:$F$38,'wykonanie - pozycje WPF'!C56,'wykonanie 2026'!$F$5:$F$38)</f>
        <v>0</v>
      </c>
      <c r="E56" s="126"/>
      <c r="F56" s="126"/>
      <c r="G56" s="127"/>
      <c r="H56" s="127"/>
      <c r="I56" s="127"/>
      <c r="J56" s="127"/>
      <c r="K56" s="127"/>
      <c r="L56" s="127"/>
      <c r="M56" s="127"/>
      <c r="N56" s="127"/>
    </row>
  </sheetData>
  <mergeCells count="107">
    <mergeCell ref="D53:F53"/>
    <mergeCell ref="G53:N53"/>
    <mergeCell ref="D54:F54"/>
    <mergeCell ref="G54:N54"/>
    <mergeCell ref="D55:F55"/>
    <mergeCell ref="G55:N55"/>
    <mergeCell ref="D56:F56"/>
    <mergeCell ref="G56:N56"/>
    <mergeCell ref="D48:F48"/>
    <mergeCell ref="G48:N48"/>
    <mergeCell ref="D49:F49"/>
    <mergeCell ref="G49:N49"/>
    <mergeCell ref="D50:F50"/>
    <mergeCell ref="G50:N50"/>
    <mergeCell ref="D51:F51"/>
    <mergeCell ref="G51:N51"/>
    <mergeCell ref="D52:F52"/>
    <mergeCell ref="G52:N52"/>
    <mergeCell ref="D43:F43"/>
    <mergeCell ref="G43:N43"/>
    <mergeCell ref="D44:F44"/>
    <mergeCell ref="G44:N44"/>
    <mergeCell ref="D45:F45"/>
    <mergeCell ref="G45:N45"/>
    <mergeCell ref="D46:F46"/>
    <mergeCell ref="G46:N46"/>
    <mergeCell ref="D47:F47"/>
    <mergeCell ref="G47:N47"/>
    <mergeCell ref="D38:F38"/>
    <mergeCell ref="G38:N38"/>
    <mergeCell ref="D39:F39"/>
    <mergeCell ref="G39:N39"/>
    <mergeCell ref="D40:F40"/>
    <mergeCell ref="G40:N40"/>
    <mergeCell ref="D41:F41"/>
    <mergeCell ref="G41:N41"/>
    <mergeCell ref="D42:F42"/>
    <mergeCell ref="G42:N42"/>
    <mergeCell ref="D33:F33"/>
    <mergeCell ref="G33:N33"/>
    <mergeCell ref="D34:F34"/>
    <mergeCell ref="G34:N34"/>
    <mergeCell ref="D35:F35"/>
    <mergeCell ref="G35:N35"/>
    <mergeCell ref="D36:F36"/>
    <mergeCell ref="G36:N36"/>
    <mergeCell ref="D37:F37"/>
    <mergeCell ref="G37:N37"/>
    <mergeCell ref="D28:F28"/>
    <mergeCell ref="G28:N28"/>
    <mergeCell ref="D29:F29"/>
    <mergeCell ref="G29:N29"/>
    <mergeCell ref="D30:F30"/>
    <mergeCell ref="G30:N30"/>
    <mergeCell ref="D31:F31"/>
    <mergeCell ref="G31:N31"/>
    <mergeCell ref="D32:F32"/>
    <mergeCell ref="G32:N32"/>
    <mergeCell ref="D23:F23"/>
    <mergeCell ref="G23:N23"/>
    <mergeCell ref="D24:F24"/>
    <mergeCell ref="G24:N24"/>
    <mergeCell ref="D25:F25"/>
    <mergeCell ref="G25:N25"/>
    <mergeCell ref="D26:F26"/>
    <mergeCell ref="G26:N26"/>
    <mergeCell ref="D27:F27"/>
    <mergeCell ref="G27:N27"/>
    <mergeCell ref="D18:F18"/>
    <mergeCell ref="G18:N18"/>
    <mergeCell ref="D19:F19"/>
    <mergeCell ref="G19:N19"/>
    <mergeCell ref="D20:F20"/>
    <mergeCell ref="G20:N20"/>
    <mergeCell ref="D21:F21"/>
    <mergeCell ref="G21:N21"/>
    <mergeCell ref="D22:F22"/>
    <mergeCell ref="G22:N22"/>
    <mergeCell ref="D13:F13"/>
    <mergeCell ref="G13:N13"/>
    <mergeCell ref="D14:F14"/>
    <mergeCell ref="G14:N14"/>
    <mergeCell ref="D15:F15"/>
    <mergeCell ref="G15:N15"/>
    <mergeCell ref="D16:F16"/>
    <mergeCell ref="G16:N16"/>
    <mergeCell ref="D17:F17"/>
    <mergeCell ref="G17:N17"/>
    <mergeCell ref="D8:F8"/>
    <mergeCell ref="G8:N8"/>
    <mergeCell ref="D9:F9"/>
    <mergeCell ref="G9:N9"/>
    <mergeCell ref="D10:F10"/>
    <mergeCell ref="G10:N10"/>
    <mergeCell ref="D11:F11"/>
    <mergeCell ref="G11:N11"/>
    <mergeCell ref="D12:F12"/>
    <mergeCell ref="G12:N12"/>
    <mergeCell ref="A1:N2"/>
    <mergeCell ref="D4:F4"/>
    <mergeCell ref="G4:N4"/>
    <mergeCell ref="D5:F5"/>
    <mergeCell ref="G5:N5"/>
    <mergeCell ref="D6:F6"/>
    <mergeCell ref="G6:N6"/>
    <mergeCell ref="D7:F7"/>
    <mergeCell ref="G7:N7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35"/>
  <sheetViews>
    <sheetView topLeftCell="A2" zoomScaleNormal="100" workbookViewId="0"/>
  </sheetViews>
  <sheetFormatPr defaultColWidth="8.7109375" defaultRowHeight="15" x14ac:dyDescent="0.25"/>
  <cols>
    <col min="1" max="1" width="58.42578125" customWidth="1"/>
    <col min="2" max="2" width="27.85546875" customWidth="1"/>
    <col min="3" max="3" width="20" customWidth="1"/>
    <col min="4" max="4" width="9.140625" customWidth="1"/>
  </cols>
  <sheetData>
    <row r="1" spans="1:16" ht="27.75" customHeight="1" x14ac:dyDescent="0.25">
      <c r="A1" s="114" t="str">
        <f>"INFORMACJE UZUPEŁNIAJĄCE — SPODZIEWANE DOCHODY I WYDATKI W LATACH PROGNOZY, NIGDZIE INDZIEJ NIEUJĘTE"&amp;IF(start!D4="","",CHAR(10)&amp;start!D4)</f>
        <v>INFORMACJE UZUPEŁNIAJĄCE — SPODZIEWANE DOCHODY I WYDATKI W LATACH PROGNOZY, NIGDZIE INDZIEJ NIEUJĘTE</v>
      </c>
      <c r="B1" s="114"/>
      <c r="C1" s="114"/>
      <c r="P1" s="84" t="str">
        <f>HYPERLINK("#start!A1","↩ Powrót do startu")</f>
        <v>↩ Powrót do startu</v>
      </c>
    </row>
    <row r="2" spans="1:16" ht="27.75" customHeight="1" x14ac:dyDescent="0.25">
      <c r="A2" s="114"/>
      <c r="B2" s="114"/>
      <c r="C2" s="114"/>
    </row>
    <row r="4" spans="1:16" ht="28.5" customHeight="1" x14ac:dyDescent="0.25">
      <c r="A4" s="130" t="s">
        <v>282</v>
      </c>
      <c r="B4" s="130"/>
      <c r="C4" s="130"/>
      <c r="D4" s="131" t="s">
        <v>283</v>
      </c>
      <c r="E4" s="131"/>
      <c r="F4" s="131"/>
      <c r="G4" s="131"/>
      <c r="H4" s="131"/>
      <c r="I4" s="131"/>
      <c r="J4" s="131"/>
      <c r="K4" s="131"/>
      <c r="L4" s="131"/>
      <c r="M4" s="131"/>
      <c r="N4" s="131"/>
    </row>
    <row r="5" spans="1:16" ht="36" customHeight="1" x14ac:dyDescent="0.25">
      <c r="A5" s="20" t="s">
        <v>284</v>
      </c>
      <c r="B5" s="20" t="s">
        <v>285</v>
      </c>
      <c r="C5" s="20" t="s">
        <v>286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</row>
    <row r="6" spans="1:16" ht="15" customHeight="1" x14ac:dyDescent="0.25">
      <c r="A6" s="85"/>
      <c r="B6" s="86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6" ht="15" customHeight="1" x14ac:dyDescent="0.25">
      <c r="A7" s="85"/>
      <c r="B7" s="86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6" ht="15" customHeight="1" x14ac:dyDescent="0.25">
      <c r="A8" s="85"/>
      <c r="B8" s="86"/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</row>
    <row r="9" spans="1:16" ht="15" customHeight="1" x14ac:dyDescent="0.25">
      <c r="A9" s="85"/>
      <c r="B9" s="86"/>
      <c r="C9" s="87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</row>
    <row r="10" spans="1:16" ht="15" customHeight="1" x14ac:dyDescent="0.25">
      <c r="A10" s="85"/>
      <c r="B10" s="86"/>
      <c r="C10" s="87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</row>
    <row r="11" spans="1:16" ht="15" customHeight="1" x14ac:dyDescent="0.25">
      <c r="A11" s="85"/>
      <c r="B11" s="86"/>
      <c r="C11" s="87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</row>
    <row r="12" spans="1:16" ht="15" customHeight="1" x14ac:dyDescent="0.25">
      <c r="A12" s="85"/>
      <c r="B12" s="86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</row>
    <row r="13" spans="1:16" ht="15" customHeight="1" x14ac:dyDescent="0.25">
      <c r="A13" s="85"/>
      <c r="B13" s="86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</row>
    <row r="14" spans="1:16" ht="15" customHeight="1" x14ac:dyDescent="0.25">
      <c r="A14" s="85"/>
      <c r="B14" s="86"/>
      <c r="C14" s="87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</row>
    <row r="15" spans="1:16" ht="15" customHeight="1" x14ac:dyDescent="0.25">
      <c r="A15" s="85"/>
      <c r="B15" s="86"/>
      <c r="C15" s="87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6" ht="15" customHeight="1" x14ac:dyDescent="0.25">
      <c r="A16" s="85"/>
      <c r="B16" s="86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</row>
    <row r="17" spans="1:14" ht="15" customHeight="1" x14ac:dyDescent="0.25">
      <c r="A17" s="85"/>
      <c r="B17" s="86"/>
      <c r="C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</row>
    <row r="18" spans="1:14" ht="15" customHeight="1" x14ac:dyDescent="0.25">
      <c r="A18" s="85"/>
      <c r="B18" s="86"/>
      <c r="C18" s="87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</row>
    <row r="19" spans="1:14" ht="15" customHeight="1" x14ac:dyDescent="0.25">
      <c r="A19" s="85"/>
      <c r="B19" s="86"/>
      <c r="C19" s="87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</row>
    <row r="20" spans="1:14" ht="33" customHeight="1" x14ac:dyDescent="0.25">
      <c r="A20" s="130" t="s">
        <v>287</v>
      </c>
      <c r="B20" s="130"/>
      <c r="C20" s="130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</row>
    <row r="21" spans="1:14" ht="36" customHeight="1" x14ac:dyDescent="0.25">
      <c r="A21" s="20" t="s">
        <v>284</v>
      </c>
      <c r="B21" s="20" t="s">
        <v>285</v>
      </c>
      <c r="C21" s="20" t="s">
        <v>286</v>
      </c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</row>
    <row r="22" spans="1:14" ht="15" customHeight="1" x14ac:dyDescent="0.25">
      <c r="A22" s="85"/>
      <c r="B22" s="86"/>
      <c r="C22" s="87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</row>
    <row r="23" spans="1:14" ht="15" customHeight="1" x14ac:dyDescent="0.25">
      <c r="A23" s="85"/>
      <c r="B23" s="86"/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  <row r="24" spans="1:14" ht="15.75" customHeight="1" x14ac:dyDescent="0.25">
      <c r="A24" s="85"/>
      <c r="B24" s="86"/>
      <c r="C24" s="87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</row>
    <row r="25" spans="1:14" ht="15.75" customHeight="1" x14ac:dyDescent="0.25">
      <c r="A25" s="85"/>
      <c r="B25" s="86"/>
      <c r="C25" s="87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</row>
    <row r="26" spans="1:14" ht="15.75" customHeight="1" x14ac:dyDescent="0.25">
      <c r="A26" s="85"/>
      <c r="B26" s="86"/>
      <c r="C26" s="8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</row>
    <row r="27" spans="1:14" ht="15.75" customHeight="1" x14ac:dyDescent="0.25">
      <c r="A27" s="85"/>
      <c r="B27" s="86"/>
      <c r="C27" s="87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</row>
    <row r="28" spans="1:14" ht="15.75" customHeight="1" x14ac:dyDescent="0.25">
      <c r="A28" s="85"/>
      <c r="B28" s="86"/>
      <c r="C28" s="87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</row>
    <row r="29" spans="1:14" ht="15.75" customHeight="1" x14ac:dyDescent="0.2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</row>
    <row r="30" spans="1:14" ht="15.75" customHeight="1" x14ac:dyDescent="0.25">
      <c r="A30" s="85"/>
      <c r="B30" s="86"/>
      <c r="C30" s="87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</row>
    <row r="31" spans="1:14" ht="15.75" customHeight="1" x14ac:dyDescent="0.25">
      <c r="A31" s="85"/>
      <c r="B31" s="86"/>
      <c r="C31" s="87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</row>
    <row r="32" spans="1:14" ht="15.75" customHeight="1" x14ac:dyDescent="0.25">
      <c r="A32" s="85"/>
      <c r="B32" s="86"/>
      <c r="C32" s="87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</row>
    <row r="33" spans="1:14" ht="15.75" customHeight="1" x14ac:dyDescent="0.25">
      <c r="A33" s="85"/>
      <c r="B33" s="86"/>
      <c r="C33" s="87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</row>
    <row r="34" spans="1:14" ht="15.75" customHeight="1" x14ac:dyDescent="0.25">
      <c r="A34" s="85"/>
      <c r="B34" s="86"/>
      <c r="C34" s="87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</row>
    <row r="35" spans="1:14" ht="15.75" customHeight="1" x14ac:dyDescent="0.25">
      <c r="A35" s="85"/>
      <c r="B35" s="86"/>
      <c r="C35" s="87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</row>
  </sheetData>
  <mergeCells count="4">
    <mergeCell ref="A1:C2"/>
    <mergeCell ref="A4:C4"/>
    <mergeCell ref="D4:N5"/>
    <mergeCell ref="A20:C20"/>
  </mergeCells>
  <dataValidations count="2">
    <dataValidation type="decimal" operator="greaterThanOrEqual" allowBlank="1" showInputMessage="1" showErrorMessage="1" errorTitle="Nieprawidłowa wartość" error="To pole przyjmuje tylko liczby ≥ 0 (można z częścią dziesiętną, np. 15000.50)." promptTitle="Kwota w zł" prompt="Wpisz szacowaną kwotę efektu finansowego w zł (liczba ≥ 0), jeśli dotyczy." sqref="C6:C19 C22:C35" xr:uid="{00000000-0002-0000-0900-000000000000}">
      <formula1>0</formula1>
      <formula2>0</formula2>
    </dataValidation>
    <dataValidation type="whole" allowBlank="1" showInputMessage="1" showErrorMessage="1" errorTitle="Nieprawidłowy rok" error="Wpisz rok od 2027 r. (okres prognozy WPF)." promptTitle="Rok" prompt="Podaj rok z okresu prognozy WPF (od 2027 r.)." sqref="B6:B19 B22:B35" xr:uid="{00000000-0002-0000-0900-000001000000}">
      <formula1>2027</formula1>
      <formula2>2060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"/>
  <sheetViews>
    <sheetView zoomScaleNormal="100" workbookViewId="0"/>
  </sheetViews>
  <sheetFormatPr defaultColWidth="8.7109375" defaultRowHeight="15" x14ac:dyDescent="0.25"/>
  <sheetData>
    <row r="1" spans="1:6" ht="15" customHeight="1" x14ac:dyDescent="0.25">
      <c r="F1" t="s">
        <v>288</v>
      </c>
    </row>
    <row r="2" spans="1:6" ht="15" customHeight="1" x14ac:dyDescent="0.25">
      <c r="A2" t="s">
        <v>289</v>
      </c>
      <c r="B2" t="s">
        <v>290</v>
      </c>
      <c r="C2" t="s">
        <v>291</v>
      </c>
      <c r="D2" t="s">
        <v>292</v>
      </c>
      <c r="F2" t="str">
        <f>IF(start!F17="do uzupełnienia","dotacje majątkowe, ","")&amp;IF(start!F18="do uzupełnienia","sprzedaż mienia, ","")&amp;IF(start!F19="do uzupełnienia","zobowiązania – spłaty, ","")&amp;IF(start!F23="do uzupełnienia","źródła pokrycia deficytu, ","")</f>
        <v xml:space="preserve">dotacje majątkowe, sprzedaż mienia, zobowiązania – spłaty, źródła pokrycia deficytu, </v>
      </c>
    </row>
    <row r="3" spans="1:6" ht="15" customHeight="1" x14ac:dyDescent="0.25">
      <c r="A3" t="s">
        <v>293</v>
      </c>
      <c r="B3" t="s">
        <v>294</v>
      </c>
      <c r="C3" t="s">
        <v>295</v>
      </c>
      <c r="D3" t="s">
        <v>296</v>
      </c>
      <c r="F3">
        <f>COUNTIF(start!F17:F19,"rozpoczęta")+COUNTIF(start!F23,"rozpoczęta")</f>
        <v>0</v>
      </c>
    </row>
    <row r="4" spans="1:6" ht="15" customHeight="1" x14ac:dyDescent="0.25">
      <c r="B4" t="s">
        <v>297</v>
      </c>
      <c r="D4" t="s">
        <v>298</v>
      </c>
    </row>
    <row r="5" spans="1:6" ht="15" customHeight="1" x14ac:dyDescent="0.25">
      <c r="D5" t="s">
        <v>299</v>
      </c>
    </row>
    <row r="6" spans="1:6" x14ac:dyDescent="0.25">
      <c r="D6" t="s">
        <v>300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32"/>
  <sheetViews>
    <sheetView zoomScaleNormal="100" workbookViewId="0"/>
  </sheetViews>
  <sheetFormatPr defaultColWidth="8.7109375" defaultRowHeight="15" x14ac:dyDescent="0.25"/>
  <cols>
    <col min="1" max="1" width="10.5703125" customWidth="1"/>
    <col min="3" max="3" width="9.140625" customWidth="1"/>
  </cols>
  <sheetData>
    <row r="1" spans="1:12" ht="15" customHeight="1" x14ac:dyDescent="0.25">
      <c r="C1" s="89" t="s">
        <v>301</v>
      </c>
      <c r="D1" s="89" t="s">
        <v>302</v>
      </c>
      <c r="E1" s="89" t="s">
        <v>303</v>
      </c>
      <c r="I1" s="90" t="s">
        <v>304</v>
      </c>
      <c r="J1" s="90" t="s">
        <v>305</v>
      </c>
      <c r="K1" s="90" t="s">
        <v>306</v>
      </c>
      <c r="L1" s="90" t="s">
        <v>307</v>
      </c>
    </row>
    <row r="2" spans="1:12" ht="15" customHeight="1" x14ac:dyDescent="0.25">
      <c r="A2" s="90" t="s">
        <v>304</v>
      </c>
      <c r="B2" s="90" t="str">
        <f t="shared" ref="B2:B65" si="0">LEFT(C2,3)</f>
        <v>001</v>
      </c>
      <c r="C2" s="91" t="s">
        <v>308</v>
      </c>
      <c r="D2" s="91"/>
      <c r="E2" s="91" t="s">
        <v>309</v>
      </c>
      <c r="I2" s="92" t="s">
        <v>310</v>
      </c>
      <c r="J2" s="92" t="s">
        <v>311</v>
      </c>
      <c r="K2" s="90" t="s">
        <v>312</v>
      </c>
      <c r="L2" s="90" t="s">
        <v>313</v>
      </c>
    </row>
    <row r="3" spans="1:12" ht="15" customHeight="1" x14ac:dyDescent="0.25">
      <c r="A3" s="90" t="s">
        <v>304</v>
      </c>
      <c r="B3" s="90" t="str">
        <f t="shared" si="0"/>
        <v>002</v>
      </c>
      <c r="C3" s="91" t="s">
        <v>314</v>
      </c>
      <c r="D3" s="91"/>
      <c r="E3" s="91" t="s">
        <v>315</v>
      </c>
      <c r="I3" s="92" t="s">
        <v>316</v>
      </c>
      <c r="J3" s="92" t="s">
        <v>317</v>
      </c>
      <c r="K3" s="90" t="s">
        <v>318</v>
      </c>
      <c r="L3" s="90" t="s">
        <v>319</v>
      </c>
    </row>
    <row r="4" spans="1:12" ht="15" customHeight="1" x14ac:dyDescent="0.25">
      <c r="A4" s="90" t="s">
        <v>304</v>
      </c>
      <c r="B4" s="90" t="str">
        <f t="shared" si="0"/>
        <v>003</v>
      </c>
      <c r="C4" s="91" t="s">
        <v>320</v>
      </c>
      <c r="D4" s="91"/>
      <c r="E4" s="91" t="s">
        <v>321</v>
      </c>
      <c r="I4" s="92" t="s">
        <v>322</v>
      </c>
      <c r="J4" s="92" t="s">
        <v>323</v>
      </c>
      <c r="K4" s="90" t="s">
        <v>324</v>
      </c>
      <c r="L4" s="90" t="s">
        <v>325</v>
      </c>
    </row>
    <row r="5" spans="1:12" ht="15" customHeight="1" x14ac:dyDescent="0.25">
      <c r="A5" s="90" t="s">
        <v>304</v>
      </c>
      <c r="B5" s="90" t="str">
        <f t="shared" si="0"/>
        <v>004</v>
      </c>
      <c r="C5" s="91" t="s">
        <v>326</v>
      </c>
      <c r="D5" s="91"/>
      <c r="E5" s="91" t="s">
        <v>321</v>
      </c>
      <c r="I5" s="92" t="s">
        <v>327</v>
      </c>
      <c r="J5" s="92" t="s">
        <v>328</v>
      </c>
      <c r="K5" s="90" t="s">
        <v>329</v>
      </c>
      <c r="L5" s="90" t="s">
        <v>330</v>
      </c>
    </row>
    <row r="6" spans="1:12" ht="15" customHeight="1" x14ac:dyDescent="0.25">
      <c r="A6" s="90" t="s">
        <v>304</v>
      </c>
      <c r="B6" s="90" t="str">
        <f t="shared" si="0"/>
        <v>005</v>
      </c>
      <c r="C6" s="91" t="s">
        <v>331</v>
      </c>
      <c r="D6" s="91"/>
      <c r="E6" s="91" t="s">
        <v>321</v>
      </c>
      <c r="I6" s="92" t="s">
        <v>332</v>
      </c>
      <c r="J6" s="92" t="s">
        <v>333</v>
      </c>
      <c r="K6" s="90" t="s">
        <v>334</v>
      </c>
      <c r="L6" s="90" t="s">
        <v>335</v>
      </c>
    </row>
    <row r="7" spans="1:12" ht="15" customHeight="1" x14ac:dyDescent="0.25">
      <c r="A7" s="90" t="s">
        <v>304</v>
      </c>
      <c r="B7" s="90" t="str">
        <f t="shared" si="0"/>
        <v>006</v>
      </c>
      <c r="C7" s="91" t="s">
        <v>336</v>
      </c>
      <c r="D7" s="91"/>
      <c r="E7" s="91" t="s">
        <v>321</v>
      </c>
      <c r="I7" s="92" t="s">
        <v>337</v>
      </c>
      <c r="J7" s="92" t="s">
        <v>338</v>
      </c>
      <c r="K7" s="90" t="s">
        <v>339</v>
      </c>
      <c r="L7" s="90" t="s">
        <v>340</v>
      </c>
    </row>
    <row r="8" spans="1:12" ht="15" customHeight="1" x14ac:dyDescent="0.25">
      <c r="A8" s="90" t="s">
        <v>304</v>
      </c>
      <c r="B8" s="90" t="str">
        <f t="shared" si="0"/>
        <v>007</v>
      </c>
      <c r="C8" s="91" t="s">
        <v>341</v>
      </c>
      <c r="D8" s="91"/>
      <c r="E8" s="91" t="s">
        <v>321</v>
      </c>
      <c r="I8" s="92" t="s">
        <v>342</v>
      </c>
      <c r="J8" s="92" t="s">
        <v>343</v>
      </c>
      <c r="K8" s="90" t="s">
        <v>344</v>
      </c>
      <c r="L8" s="90" t="s">
        <v>345</v>
      </c>
    </row>
    <row r="9" spans="1:12" ht="15" customHeight="1" x14ac:dyDescent="0.25">
      <c r="A9" s="90" t="s">
        <v>304</v>
      </c>
      <c r="B9" s="90" t="str">
        <f t="shared" si="0"/>
        <v>008</v>
      </c>
      <c r="C9" s="91" t="s">
        <v>346</v>
      </c>
      <c r="D9" s="91"/>
      <c r="E9" s="91" t="s">
        <v>321</v>
      </c>
      <c r="I9" s="92" t="s">
        <v>347</v>
      </c>
      <c r="J9" s="92" t="s">
        <v>348</v>
      </c>
      <c r="K9" s="90" t="s">
        <v>349</v>
      </c>
      <c r="L9" s="90" t="s">
        <v>350</v>
      </c>
    </row>
    <row r="10" spans="1:12" ht="15" customHeight="1" x14ac:dyDescent="0.25">
      <c r="A10" s="90" t="s">
        <v>304</v>
      </c>
      <c r="B10" s="90" t="str">
        <f t="shared" si="0"/>
        <v>009</v>
      </c>
      <c r="C10" s="91" t="s">
        <v>351</v>
      </c>
      <c r="D10" s="91"/>
      <c r="E10" s="91" t="s">
        <v>321</v>
      </c>
      <c r="I10" s="92" t="s">
        <v>352</v>
      </c>
      <c r="J10" s="92" t="s">
        <v>353</v>
      </c>
      <c r="K10" s="90" t="s">
        <v>354</v>
      </c>
      <c r="L10" s="90" t="s">
        <v>355</v>
      </c>
    </row>
    <row r="11" spans="1:12" ht="15" customHeight="1" x14ac:dyDescent="0.25">
      <c r="A11" s="90" t="s">
        <v>304</v>
      </c>
      <c r="B11" s="90" t="str">
        <f t="shared" si="0"/>
        <v>011</v>
      </c>
      <c r="C11" s="91" t="s">
        <v>356</v>
      </c>
      <c r="D11" s="91"/>
      <c r="E11" s="91" t="s">
        <v>321</v>
      </c>
      <c r="I11" s="92" t="s">
        <v>357</v>
      </c>
      <c r="J11" s="92" t="s">
        <v>358</v>
      </c>
      <c r="K11" s="90" t="s">
        <v>359</v>
      </c>
      <c r="L11" s="90" t="s">
        <v>360</v>
      </c>
    </row>
    <row r="12" spans="1:12" ht="15" customHeight="1" x14ac:dyDescent="0.25">
      <c r="A12" s="90" t="s">
        <v>304</v>
      </c>
      <c r="B12" s="90" t="str">
        <f t="shared" si="0"/>
        <v>012</v>
      </c>
      <c r="C12" s="91" t="s">
        <v>361</v>
      </c>
      <c r="D12" s="91"/>
      <c r="E12" s="91" t="s">
        <v>321</v>
      </c>
      <c r="I12" s="92" t="s">
        <v>362</v>
      </c>
      <c r="J12" s="92" t="s">
        <v>363</v>
      </c>
      <c r="K12" s="90" t="s">
        <v>364</v>
      </c>
      <c r="L12" s="90" t="s">
        <v>365</v>
      </c>
    </row>
    <row r="13" spans="1:12" ht="15" customHeight="1" x14ac:dyDescent="0.25">
      <c r="A13" s="90" t="s">
        <v>304</v>
      </c>
      <c r="B13" s="90" t="str">
        <f t="shared" si="0"/>
        <v>013</v>
      </c>
      <c r="C13" s="91" t="s">
        <v>366</v>
      </c>
      <c r="D13" s="91"/>
      <c r="E13" s="91" t="s">
        <v>321</v>
      </c>
      <c r="I13" s="92" t="s">
        <v>367</v>
      </c>
      <c r="J13" s="92" t="s">
        <v>368</v>
      </c>
      <c r="K13" s="90" t="s">
        <v>369</v>
      </c>
      <c r="L13" s="90" t="s">
        <v>370</v>
      </c>
    </row>
    <row r="14" spans="1:12" ht="15" customHeight="1" x14ac:dyDescent="0.25">
      <c r="A14" s="90" t="s">
        <v>304</v>
      </c>
      <c r="B14" s="90" t="str">
        <f t="shared" si="0"/>
        <v>014</v>
      </c>
      <c r="C14" s="91" t="s">
        <v>371</v>
      </c>
      <c r="D14" s="91"/>
      <c r="E14" s="91" t="s">
        <v>321</v>
      </c>
      <c r="I14" s="92" t="s">
        <v>372</v>
      </c>
      <c r="J14" s="92" t="s">
        <v>373</v>
      </c>
      <c r="K14" s="90" t="s">
        <v>374</v>
      </c>
      <c r="L14" s="90" t="s">
        <v>375</v>
      </c>
    </row>
    <row r="15" spans="1:12" ht="15" customHeight="1" x14ac:dyDescent="0.25">
      <c r="A15" s="90" t="s">
        <v>304</v>
      </c>
      <c r="B15" s="90" t="str">
        <f t="shared" si="0"/>
        <v>015</v>
      </c>
      <c r="C15" s="91" t="s">
        <v>376</v>
      </c>
      <c r="D15" s="91"/>
      <c r="E15" s="91" t="s">
        <v>321</v>
      </c>
      <c r="I15" s="92" t="s">
        <v>377</v>
      </c>
      <c r="J15" s="92" t="s">
        <v>378</v>
      </c>
      <c r="K15" s="90" t="s">
        <v>379</v>
      </c>
      <c r="L15" s="90" t="s">
        <v>380</v>
      </c>
    </row>
    <row r="16" spans="1:12" ht="15" customHeight="1" x14ac:dyDescent="0.25">
      <c r="A16" s="90" t="s">
        <v>304</v>
      </c>
      <c r="B16" s="90" t="str">
        <f t="shared" si="0"/>
        <v>016</v>
      </c>
      <c r="C16" s="91" t="s">
        <v>381</v>
      </c>
      <c r="D16" s="91"/>
      <c r="E16" s="91" t="s">
        <v>321</v>
      </c>
      <c r="I16" s="92" t="s">
        <v>382</v>
      </c>
      <c r="J16" s="92" t="s">
        <v>383</v>
      </c>
      <c r="K16" s="90" t="s">
        <v>384</v>
      </c>
      <c r="L16" s="90" t="s">
        <v>313</v>
      </c>
    </row>
    <row r="17" spans="1:12" ht="15" customHeight="1" x14ac:dyDescent="0.25">
      <c r="A17" s="90" t="s">
        <v>304</v>
      </c>
      <c r="B17" s="90" t="str">
        <f t="shared" si="0"/>
        <v>017</v>
      </c>
      <c r="C17" s="91" t="s">
        <v>385</v>
      </c>
      <c r="D17" s="91"/>
      <c r="E17" s="91" t="s">
        <v>321</v>
      </c>
      <c r="I17" s="92" t="s">
        <v>386</v>
      </c>
      <c r="J17" s="92" t="s">
        <v>387</v>
      </c>
      <c r="K17" s="90" t="s">
        <v>388</v>
      </c>
      <c r="L17" s="90" t="s">
        <v>319</v>
      </c>
    </row>
    <row r="18" spans="1:12" ht="15" customHeight="1" x14ac:dyDescent="0.25">
      <c r="A18" s="90" t="s">
        <v>304</v>
      </c>
      <c r="B18" s="90" t="str">
        <f t="shared" si="0"/>
        <v>018</v>
      </c>
      <c r="C18" s="91" t="s">
        <v>389</v>
      </c>
      <c r="D18" s="91"/>
      <c r="E18" s="91" t="s">
        <v>321</v>
      </c>
      <c r="I18" s="92" t="s">
        <v>390</v>
      </c>
      <c r="J18" s="92" t="s">
        <v>391</v>
      </c>
      <c r="K18" s="90" t="s">
        <v>392</v>
      </c>
      <c r="L18" s="90" t="s">
        <v>325</v>
      </c>
    </row>
    <row r="19" spans="1:12" ht="15" customHeight="1" x14ac:dyDescent="0.25">
      <c r="A19" s="90" t="s">
        <v>304</v>
      </c>
      <c r="B19" s="90" t="str">
        <f t="shared" si="0"/>
        <v>019</v>
      </c>
      <c r="C19" s="91" t="s">
        <v>393</v>
      </c>
      <c r="D19" s="91"/>
      <c r="E19" s="91" t="s">
        <v>321</v>
      </c>
      <c r="I19" s="92" t="s">
        <v>394</v>
      </c>
      <c r="J19" s="92" t="s">
        <v>395</v>
      </c>
      <c r="K19" s="90" t="s">
        <v>396</v>
      </c>
      <c r="L19" s="90" t="s">
        <v>330</v>
      </c>
    </row>
    <row r="20" spans="1:12" ht="15" customHeight="1" x14ac:dyDescent="0.25">
      <c r="A20" s="90" t="s">
        <v>304</v>
      </c>
      <c r="B20" s="90" t="str">
        <f t="shared" si="0"/>
        <v>020</v>
      </c>
      <c r="C20" s="91" t="s">
        <v>397</v>
      </c>
      <c r="D20" s="91"/>
      <c r="E20" s="91" t="s">
        <v>321</v>
      </c>
      <c r="I20" s="92" t="s">
        <v>398</v>
      </c>
      <c r="J20" s="92" t="s">
        <v>399</v>
      </c>
      <c r="K20" s="90" t="s">
        <v>400</v>
      </c>
      <c r="L20" s="90" t="s">
        <v>335</v>
      </c>
    </row>
    <row r="21" spans="1:12" ht="15" customHeight="1" x14ac:dyDescent="0.25">
      <c r="A21" s="90" t="s">
        <v>304</v>
      </c>
      <c r="B21" s="90" t="str">
        <f t="shared" si="0"/>
        <v>021</v>
      </c>
      <c r="C21" s="91" t="s">
        <v>401</v>
      </c>
      <c r="D21" s="91"/>
      <c r="E21" s="91" t="s">
        <v>321</v>
      </c>
      <c r="I21" s="92" t="s">
        <v>402</v>
      </c>
      <c r="J21" s="92" t="s">
        <v>403</v>
      </c>
      <c r="K21" s="90" t="s">
        <v>404</v>
      </c>
      <c r="L21" s="90" t="s">
        <v>340</v>
      </c>
    </row>
    <row r="22" spans="1:12" ht="15" customHeight="1" x14ac:dyDescent="0.25">
      <c r="A22" s="90" t="s">
        <v>304</v>
      </c>
      <c r="B22" s="90" t="str">
        <f t="shared" si="0"/>
        <v>023</v>
      </c>
      <c r="C22" s="91" t="s">
        <v>405</v>
      </c>
      <c r="D22" s="91"/>
      <c r="E22" s="91" t="s">
        <v>321</v>
      </c>
      <c r="I22" s="92" t="s">
        <v>406</v>
      </c>
      <c r="J22" s="92" t="s">
        <v>407</v>
      </c>
      <c r="K22" s="90" t="s">
        <v>408</v>
      </c>
      <c r="L22" s="90" t="s">
        <v>345</v>
      </c>
    </row>
    <row r="23" spans="1:12" ht="15" customHeight="1" x14ac:dyDescent="0.25">
      <c r="A23" s="90" t="s">
        <v>304</v>
      </c>
      <c r="B23" s="90" t="str">
        <f t="shared" si="0"/>
        <v>024</v>
      </c>
      <c r="C23" s="91" t="s">
        <v>409</v>
      </c>
      <c r="D23" s="91"/>
      <c r="E23" s="91" t="s">
        <v>321</v>
      </c>
      <c r="I23" s="92" t="s">
        <v>410</v>
      </c>
      <c r="J23" s="92" t="s">
        <v>411</v>
      </c>
      <c r="K23" s="90" t="s">
        <v>412</v>
      </c>
      <c r="L23" s="90" t="s">
        <v>350</v>
      </c>
    </row>
    <row r="24" spans="1:12" ht="15" customHeight="1" x14ac:dyDescent="0.25">
      <c r="A24" s="90" t="s">
        <v>304</v>
      </c>
      <c r="B24" s="90" t="str">
        <f t="shared" si="0"/>
        <v>025</v>
      </c>
      <c r="C24" s="91" t="s">
        <v>413</v>
      </c>
      <c r="D24" s="91"/>
      <c r="E24" s="91" t="s">
        <v>321</v>
      </c>
      <c r="I24" s="92" t="s">
        <v>414</v>
      </c>
      <c r="J24" s="92" t="s">
        <v>415</v>
      </c>
      <c r="K24" s="90" t="s">
        <v>416</v>
      </c>
      <c r="L24" s="90" t="s">
        <v>355</v>
      </c>
    </row>
    <row r="25" spans="1:12" ht="15" customHeight="1" x14ac:dyDescent="0.25">
      <c r="A25" s="90" t="s">
        <v>304</v>
      </c>
      <c r="B25" s="90" t="str">
        <f t="shared" si="0"/>
        <v>026</v>
      </c>
      <c r="C25" s="93" t="s">
        <v>417</v>
      </c>
      <c r="D25" s="93"/>
      <c r="E25" s="93" t="s">
        <v>321</v>
      </c>
      <c r="I25" s="92" t="s">
        <v>418</v>
      </c>
      <c r="J25" s="92" t="s">
        <v>419</v>
      </c>
      <c r="K25" s="90" t="s">
        <v>420</v>
      </c>
      <c r="L25" s="90" t="s">
        <v>360</v>
      </c>
    </row>
    <row r="26" spans="1:12" ht="15" customHeight="1" x14ac:dyDescent="0.25">
      <c r="A26" s="90" t="s">
        <v>304</v>
      </c>
      <c r="B26" s="90" t="str">
        <f t="shared" si="0"/>
        <v>027</v>
      </c>
      <c r="C26" s="93" t="s">
        <v>421</v>
      </c>
      <c r="D26" s="93"/>
      <c r="E26" s="93" t="s">
        <v>321</v>
      </c>
      <c r="I26" s="92" t="s">
        <v>422</v>
      </c>
      <c r="J26" s="92" t="s">
        <v>423</v>
      </c>
      <c r="K26" s="90" t="s">
        <v>370</v>
      </c>
      <c r="L26" s="90" t="s">
        <v>365</v>
      </c>
    </row>
    <row r="27" spans="1:12" ht="29.25" customHeight="1" x14ac:dyDescent="0.25">
      <c r="A27" s="90" t="s">
        <v>304</v>
      </c>
      <c r="B27" s="90" t="str">
        <f t="shared" si="0"/>
        <v>031</v>
      </c>
      <c r="C27" s="91" t="s">
        <v>424</v>
      </c>
      <c r="D27" s="91"/>
      <c r="E27" s="91" t="s">
        <v>425</v>
      </c>
      <c r="I27" s="92" t="s">
        <v>426</v>
      </c>
      <c r="J27" s="92" t="s">
        <v>427</v>
      </c>
      <c r="K27" s="90" t="s">
        <v>312</v>
      </c>
      <c r="L27" s="90" t="s">
        <v>370</v>
      </c>
    </row>
    <row r="28" spans="1:12" ht="15" customHeight="1" x14ac:dyDescent="0.25">
      <c r="A28" s="90" t="s">
        <v>304</v>
      </c>
      <c r="B28" s="90" t="str">
        <f t="shared" si="0"/>
        <v>031</v>
      </c>
      <c r="C28" s="91" t="s">
        <v>424</v>
      </c>
      <c r="D28" s="91"/>
      <c r="E28" s="91" t="s">
        <v>321</v>
      </c>
      <c r="I28" s="92" t="s">
        <v>428</v>
      </c>
      <c r="J28" s="92" t="s">
        <v>429</v>
      </c>
      <c r="K28" s="90" t="s">
        <v>318</v>
      </c>
      <c r="L28" s="90" t="s">
        <v>375</v>
      </c>
    </row>
    <row r="29" spans="1:12" ht="15" customHeight="1" x14ac:dyDescent="0.25">
      <c r="A29" s="90" t="s">
        <v>304</v>
      </c>
      <c r="B29" s="90" t="str">
        <f t="shared" si="0"/>
        <v>032</v>
      </c>
      <c r="C29" s="91" t="s">
        <v>430</v>
      </c>
      <c r="D29" s="91"/>
      <c r="E29" s="91" t="s">
        <v>321</v>
      </c>
      <c r="I29" s="92" t="s">
        <v>431</v>
      </c>
      <c r="J29" s="92" t="s">
        <v>432</v>
      </c>
      <c r="K29" s="90" t="s">
        <v>324</v>
      </c>
      <c r="L29" s="90" t="s">
        <v>380</v>
      </c>
    </row>
    <row r="30" spans="1:12" ht="15" customHeight="1" x14ac:dyDescent="0.25">
      <c r="A30" s="90" t="s">
        <v>304</v>
      </c>
      <c r="B30" s="90" t="str">
        <f t="shared" si="0"/>
        <v>033</v>
      </c>
      <c r="C30" s="91" t="s">
        <v>433</v>
      </c>
      <c r="D30" s="91"/>
      <c r="E30" s="91" t="s">
        <v>321</v>
      </c>
      <c r="I30" s="92" t="s">
        <v>434</v>
      </c>
      <c r="J30" s="92" t="s">
        <v>435</v>
      </c>
      <c r="K30" s="90" t="s">
        <v>329</v>
      </c>
    </row>
    <row r="31" spans="1:12" ht="15" customHeight="1" x14ac:dyDescent="0.25">
      <c r="A31" s="90" t="s">
        <v>304</v>
      </c>
      <c r="B31" s="90" t="str">
        <f t="shared" si="0"/>
        <v>034</v>
      </c>
      <c r="C31" s="91" t="s">
        <v>436</v>
      </c>
      <c r="D31" s="91"/>
      <c r="E31" s="91" t="s">
        <v>321</v>
      </c>
      <c r="I31" s="92" t="s">
        <v>437</v>
      </c>
      <c r="J31" s="92" t="s">
        <v>438</v>
      </c>
      <c r="K31" s="90" t="s">
        <v>334</v>
      </c>
    </row>
    <row r="32" spans="1:12" ht="15" customHeight="1" x14ac:dyDescent="0.25">
      <c r="A32" s="90" t="s">
        <v>304</v>
      </c>
      <c r="B32" s="90" t="str">
        <f t="shared" si="0"/>
        <v>035</v>
      </c>
      <c r="C32" s="91" t="s">
        <v>439</v>
      </c>
      <c r="D32" s="91"/>
      <c r="E32" s="91" t="s">
        <v>321</v>
      </c>
      <c r="I32" s="92" t="s">
        <v>440</v>
      </c>
      <c r="J32" s="92" t="s">
        <v>441</v>
      </c>
      <c r="K32" s="90" t="s">
        <v>339</v>
      </c>
    </row>
    <row r="33" spans="1:11" ht="15" customHeight="1" x14ac:dyDescent="0.25">
      <c r="A33" s="90" t="s">
        <v>304</v>
      </c>
      <c r="B33" s="90" t="str">
        <f t="shared" si="0"/>
        <v>036</v>
      </c>
      <c r="C33" s="91" t="s">
        <v>442</v>
      </c>
      <c r="D33" s="91"/>
      <c r="E33" s="91" t="s">
        <v>321</v>
      </c>
      <c r="I33" s="92" t="s">
        <v>443</v>
      </c>
      <c r="J33" s="92" t="s">
        <v>444</v>
      </c>
      <c r="K33" s="90" t="s">
        <v>344</v>
      </c>
    </row>
    <row r="34" spans="1:11" ht="15" customHeight="1" x14ac:dyDescent="0.25">
      <c r="A34" s="90" t="s">
        <v>304</v>
      </c>
      <c r="B34" s="90" t="str">
        <f t="shared" si="0"/>
        <v>037</v>
      </c>
      <c r="C34" s="91" t="s">
        <v>445</v>
      </c>
      <c r="D34" s="91"/>
      <c r="E34" s="91" t="s">
        <v>321</v>
      </c>
      <c r="I34" s="92" t="s">
        <v>446</v>
      </c>
      <c r="J34" s="92" t="s">
        <v>447</v>
      </c>
      <c r="K34" s="90" t="s">
        <v>349</v>
      </c>
    </row>
    <row r="35" spans="1:11" ht="15" customHeight="1" x14ac:dyDescent="0.25">
      <c r="A35" s="90" t="s">
        <v>304</v>
      </c>
      <c r="B35" s="90" t="str">
        <f t="shared" si="0"/>
        <v>038</v>
      </c>
      <c r="C35" s="91" t="s">
        <v>448</v>
      </c>
      <c r="D35" s="91"/>
      <c r="E35" s="91" t="s">
        <v>321</v>
      </c>
      <c r="I35" s="92" t="s">
        <v>449</v>
      </c>
      <c r="J35" s="92" t="s">
        <v>450</v>
      </c>
      <c r="K35" s="90" t="s">
        <v>354</v>
      </c>
    </row>
    <row r="36" spans="1:11" ht="15" customHeight="1" x14ac:dyDescent="0.25">
      <c r="A36" s="90" t="s">
        <v>304</v>
      </c>
      <c r="B36" s="90" t="str">
        <f t="shared" si="0"/>
        <v>039</v>
      </c>
      <c r="C36" s="91" t="s">
        <v>451</v>
      </c>
      <c r="D36" s="91"/>
      <c r="E36" s="91" t="s">
        <v>321</v>
      </c>
      <c r="I36" s="92" t="s">
        <v>452</v>
      </c>
      <c r="J36" s="92" t="s">
        <v>453</v>
      </c>
      <c r="K36" s="90" t="s">
        <v>359</v>
      </c>
    </row>
    <row r="37" spans="1:11" ht="15" customHeight="1" x14ac:dyDescent="0.25">
      <c r="A37" s="90" t="s">
        <v>304</v>
      </c>
      <c r="B37" s="90" t="str">
        <f t="shared" si="0"/>
        <v>040</v>
      </c>
      <c r="C37" s="91" t="s">
        <v>454</v>
      </c>
      <c r="D37" s="91"/>
      <c r="E37" s="91" t="s">
        <v>321</v>
      </c>
      <c r="I37" s="92" t="s">
        <v>455</v>
      </c>
      <c r="J37" s="92" t="s">
        <v>456</v>
      </c>
      <c r="K37" s="90" t="s">
        <v>364</v>
      </c>
    </row>
    <row r="38" spans="1:11" ht="15" customHeight="1" x14ac:dyDescent="0.25">
      <c r="A38" s="90" t="s">
        <v>304</v>
      </c>
      <c r="B38" s="90" t="str">
        <f t="shared" si="0"/>
        <v>041</v>
      </c>
      <c r="C38" s="91" t="s">
        <v>457</v>
      </c>
      <c r="D38" s="91"/>
      <c r="E38" s="91" t="s">
        <v>321</v>
      </c>
      <c r="I38" s="92" t="s">
        <v>458</v>
      </c>
      <c r="J38" s="92" t="s">
        <v>459</v>
      </c>
      <c r="K38" s="90" t="s">
        <v>369</v>
      </c>
    </row>
    <row r="39" spans="1:11" ht="15" customHeight="1" x14ac:dyDescent="0.25">
      <c r="A39" s="90" t="s">
        <v>304</v>
      </c>
      <c r="B39" s="90" t="str">
        <f t="shared" si="0"/>
        <v>042</v>
      </c>
      <c r="C39" s="91" t="s">
        <v>460</v>
      </c>
      <c r="D39" s="91"/>
      <c r="E39" s="91" t="s">
        <v>321</v>
      </c>
      <c r="I39" s="92" t="s">
        <v>461</v>
      </c>
      <c r="J39" s="92" t="s">
        <v>462</v>
      </c>
      <c r="K39" s="90" t="s">
        <v>374</v>
      </c>
    </row>
    <row r="40" spans="1:11" ht="15" customHeight="1" x14ac:dyDescent="0.25">
      <c r="A40" s="90" t="s">
        <v>304</v>
      </c>
      <c r="B40" s="90" t="str">
        <f t="shared" si="0"/>
        <v>043</v>
      </c>
      <c r="C40" s="91" t="s">
        <v>463</v>
      </c>
      <c r="D40" s="91"/>
      <c r="E40" s="91" t="s">
        <v>321</v>
      </c>
      <c r="I40" s="92" t="s">
        <v>464</v>
      </c>
      <c r="J40" s="92" t="s">
        <v>465</v>
      </c>
      <c r="K40" s="90" t="s">
        <v>379</v>
      </c>
    </row>
    <row r="41" spans="1:11" ht="15" customHeight="1" x14ac:dyDescent="0.25">
      <c r="A41" s="90" t="s">
        <v>304</v>
      </c>
      <c r="B41" s="90" t="str">
        <f t="shared" si="0"/>
        <v>044</v>
      </c>
      <c r="C41" s="91" t="s">
        <v>466</v>
      </c>
      <c r="D41" s="91"/>
      <c r="E41" s="91" t="s">
        <v>321</v>
      </c>
      <c r="I41" s="92" t="s">
        <v>467</v>
      </c>
      <c r="J41" s="92" t="s">
        <v>468</v>
      </c>
      <c r="K41" s="90" t="s">
        <v>384</v>
      </c>
    </row>
    <row r="42" spans="1:11" ht="15" customHeight="1" x14ac:dyDescent="0.25">
      <c r="A42" s="90" t="s">
        <v>304</v>
      </c>
      <c r="B42" s="90" t="str">
        <f t="shared" si="0"/>
        <v>045</v>
      </c>
      <c r="C42" s="91" t="s">
        <v>469</v>
      </c>
      <c r="D42" s="91"/>
      <c r="E42" s="91" t="s">
        <v>321</v>
      </c>
      <c r="I42" s="92" t="s">
        <v>470</v>
      </c>
      <c r="J42" s="92" t="s">
        <v>471</v>
      </c>
      <c r="K42" s="90" t="s">
        <v>388</v>
      </c>
    </row>
    <row r="43" spans="1:11" ht="15" customHeight="1" x14ac:dyDescent="0.25">
      <c r="A43" s="90" t="s">
        <v>304</v>
      </c>
      <c r="B43" s="90" t="str">
        <f t="shared" si="0"/>
        <v>046</v>
      </c>
      <c r="C43" s="91" t="s">
        <v>472</v>
      </c>
      <c r="D43" s="91"/>
      <c r="E43" s="91" t="s">
        <v>321</v>
      </c>
      <c r="I43" s="92" t="s">
        <v>473</v>
      </c>
      <c r="J43" s="92" t="s">
        <v>474</v>
      </c>
      <c r="K43" s="90" t="s">
        <v>392</v>
      </c>
    </row>
    <row r="44" spans="1:11" ht="15" customHeight="1" x14ac:dyDescent="0.25">
      <c r="A44" s="90" t="s">
        <v>304</v>
      </c>
      <c r="B44" s="90" t="str">
        <f t="shared" si="0"/>
        <v>047</v>
      </c>
      <c r="C44" s="91" t="s">
        <v>475</v>
      </c>
      <c r="D44" s="91"/>
      <c r="E44" s="91" t="s">
        <v>321</v>
      </c>
      <c r="I44" s="92" t="s">
        <v>476</v>
      </c>
      <c r="J44" s="92" t="s">
        <v>477</v>
      </c>
      <c r="K44" s="90" t="s">
        <v>396</v>
      </c>
    </row>
    <row r="45" spans="1:11" ht="15" customHeight="1" x14ac:dyDescent="0.25">
      <c r="A45" s="90" t="s">
        <v>304</v>
      </c>
      <c r="B45" s="90" t="str">
        <f t="shared" si="0"/>
        <v>048</v>
      </c>
      <c r="C45" s="91" t="s">
        <v>478</v>
      </c>
      <c r="D45" s="91"/>
      <c r="E45" s="91" t="s">
        <v>321</v>
      </c>
      <c r="I45" s="92" t="s">
        <v>479</v>
      </c>
      <c r="J45" s="92" t="s">
        <v>480</v>
      </c>
      <c r="K45" s="90" t="s">
        <v>400</v>
      </c>
    </row>
    <row r="46" spans="1:11" ht="15" customHeight="1" x14ac:dyDescent="0.25">
      <c r="A46" s="90" t="s">
        <v>304</v>
      </c>
      <c r="B46" s="90" t="str">
        <f t="shared" si="0"/>
        <v>049</v>
      </c>
      <c r="C46" s="91" t="s">
        <v>481</v>
      </c>
      <c r="D46" s="91"/>
      <c r="E46" s="91" t="s">
        <v>321</v>
      </c>
      <c r="I46" s="92" t="s">
        <v>482</v>
      </c>
      <c r="J46" s="92" t="s">
        <v>483</v>
      </c>
      <c r="K46" s="90" t="s">
        <v>404</v>
      </c>
    </row>
    <row r="47" spans="1:11" ht="15" customHeight="1" x14ac:dyDescent="0.25">
      <c r="A47" s="90" t="s">
        <v>304</v>
      </c>
      <c r="B47" s="90" t="str">
        <f t="shared" si="0"/>
        <v>050</v>
      </c>
      <c r="C47" s="91" t="s">
        <v>484</v>
      </c>
      <c r="D47" s="91"/>
      <c r="E47" s="91" t="s">
        <v>321</v>
      </c>
      <c r="I47" s="92" t="s">
        <v>485</v>
      </c>
      <c r="J47" s="92" t="s">
        <v>486</v>
      </c>
      <c r="K47" s="90" t="s">
        <v>408</v>
      </c>
    </row>
    <row r="48" spans="1:11" ht="15" customHeight="1" x14ac:dyDescent="0.25">
      <c r="A48" s="90" t="s">
        <v>304</v>
      </c>
      <c r="B48" s="90" t="str">
        <f t="shared" si="0"/>
        <v>051</v>
      </c>
      <c r="C48" s="91" t="s">
        <v>487</v>
      </c>
      <c r="D48" s="91"/>
      <c r="E48" s="91" t="s">
        <v>321</v>
      </c>
      <c r="I48" s="92" t="s">
        <v>488</v>
      </c>
      <c r="J48" s="92" t="s">
        <v>489</v>
      </c>
      <c r="K48" s="90" t="s">
        <v>412</v>
      </c>
    </row>
    <row r="49" spans="1:11" ht="15" customHeight="1" x14ac:dyDescent="0.25">
      <c r="A49" s="90" t="s">
        <v>304</v>
      </c>
      <c r="B49" s="90" t="str">
        <f t="shared" si="0"/>
        <v>052</v>
      </c>
      <c r="C49" s="91" t="s">
        <v>490</v>
      </c>
      <c r="D49" s="91"/>
      <c r="E49" s="91" t="s">
        <v>321</v>
      </c>
      <c r="I49" s="92" t="s">
        <v>491</v>
      </c>
      <c r="J49" s="92" t="s">
        <v>492</v>
      </c>
      <c r="K49" s="90" t="s">
        <v>416</v>
      </c>
    </row>
    <row r="50" spans="1:11" ht="15" customHeight="1" x14ac:dyDescent="0.25">
      <c r="A50" s="90" t="s">
        <v>304</v>
      </c>
      <c r="B50" s="90" t="str">
        <f t="shared" si="0"/>
        <v>053</v>
      </c>
      <c r="C50" s="91" t="s">
        <v>493</v>
      </c>
      <c r="D50" s="91"/>
      <c r="E50" s="91" t="s">
        <v>321</v>
      </c>
      <c r="I50" s="92" t="s">
        <v>494</v>
      </c>
      <c r="J50" s="92" t="s">
        <v>495</v>
      </c>
      <c r="K50" s="90" t="s">
        <v>420</v>
      </c>
    </row>
    <row r="51" spans="1:11" ht="15" customHeight="1" x14ac:dyDescent="0.25">
      <c r="A51" s="90" t="s">
        <v>304</v>
      </c>
      <c r="B51" s="90" t="str">
        <f t="shared" si="0"/>
        <v>054</v>
      </c>
      <c r="C51" s="91" t="s">
        <v>496</v>
      </c>
      <c r="D51" s="91"/>
      <c r="E51" s="91" t="s">
        <v>321</v>
      </c>
      <c r="I51" s="92" t="s">
        <v>497</v>
      </c>
      <c r="J51" s="92" t="s">
        <v>498</v>
      </c>
      <c r="K51" s="90" t="s">
        <v>370</v>
      </c>
    </row>
    <row r="52" spans="1:11" ht="15" customHeight="1" x14ac:dyDescent="0.25">
      <c r="A52" s="90" t="s">
        <v>304</v>
      </c>
      <c r="B52" s="90" t="str">
        <f t="shared" si="0"/>
        <v>055</v>
      </c>
      <c r="C52" s="91" t="s">
        <v>499</v>
      </c>
      <c r="D52" s="91"/>
      <c r="E52" s="91" t="s">
        <v>321</v>
      </c>
      <c r="I52" s="92" t="s">
        <v>500</v>
      </c>
      <c r="J52" s="92" t="s">
        <v>501</v>
      </c>
    </row>
    <row r="53" spans="1:11" ht="15" customHeight="1" x14ac:dyDescent="0.25">
      <c r="A53" s="90" t="s">
        <v>304</v>
      </c>
      <c r="B53" s="90" t="str">
        <f t="shared" si="0"/>
        <v>056</v>
      </c>
      <c r="C53" s="91" t="s">
        <v>502</v>
      </c>
      <c r="D53" s="91"/>
      <c r="E53" s="91" t="s">
        <v>321</v>
      </c>
      <c r="I53" s="92" t="s">
        <v>503</v>
      </c>
      <c r="J53" s="92" t="s">
        <v>504</v>
      </c>
    </row>
    <row r="54" spans="1:11" ht="15" customHeight="1" x14ac:dyDescent="0.25">
      <c r="A54" s="90" t="s">
        <v>304</v>
      </c>
      <c r="B54" s="90" t="str">
        <f t="shared" si="0"/>
        <v>057</v>
      </c>
      <c r="C54" s="91" t="s">
        <v>505</v>
      </c>
      <c r="D54" s="91"/>
      <c r="E54" s="91" t="s">
        <v>321</v>
      </c>
      <c r="I54" s="92" t="s">
        <v>506</v>
      </c>
      <c r="J54" s="92" t="s">
        <v>507</v>
      </c>
    </row>
    <row r="55" spans="1:11" ht="15" customHeight="1" x14ac:dyDescent="0.25">
      <c r="A55" s="90" t="s">
        <v>304</v>
      </c>
      <c r="B55" s="90" t="str">
        <f t="shared" si="0"/>
        <v>058</v>
      </c>
      <c r="C55" s="91" t="s">
        <v>508</v>
      </c>
      <c r="D55" s="91"/>
      <c r="E55" s="91" t="s">
        <v>321</v>
      </c>
      <c r="I55" s="92" t="s">
        <v>509</v>
      </c>
      <c r="J55" s="92" t="s">
        <v>510</v>
      </c>
    </row>
    <row r="56" spans="1:11" ht="15" customHeight="1" x14ac:dyDescent="0.25">
      <c r="A56" s="90" t="s">
        <v>304</v>
      </c>
      <c r="B56" s="90" t="str">
        <f t="shared" si="0"/>
        <v>059</v>
      </c>
      <c r="C56" s="91" t="s">
        <v>511</v>
      </c>
      <c r="D56" s="91"/>
      <c r="E56" s="91" t="s">
        <v>321</v>
      </c>
      <c r="I56" s="92" t="s">
        <v>512</v>
      </c>
      <c r="J56" s="92" t="s">
        <v>513</v>
      </c>
    </row>
    <row r="57" spans="1:11" ht="15" customHeight="1" x14ac:dyDescent="0.25">
      <c r="A57" s="90" t="s">
        <v>304</v>
      </c>
      <c r="B57" s="90" t="str">
        <f t="shared" si="0"/>
        <v>060</v>
      </c>
      <c r="C57" s="91" t="s">
        <v>514</v>
      </c>
      <c r="D57" s="91"/>
      <c r="E57" s="91" t="s">
        <v>321</v>
      </c>
      <c r="I57" s="92" t="s">
        <v>515</v>
      </c>
      <c r="J57" s="92" t="s">
        <v>516</v>
      </c>
    </row>
    <row r="58" spans="1:11" ht="15" customHeight="1" x14ac:dyDescent="0.25">
      <c r="A58" s="90" t="s">
        <v>304</v>
      </c>
      <c r="B58" s="90" t="str">
        <f t="shared" si="0"/>
        <v>061</v>
      </c>
      <c r="C58" s="91" t="s">
        <v>517</v>
      </c>
      <c r="D58" s="91"/>
      <c r="E58" s="91" t="s">
        <v>321</v>
      </c>
      <c r="I58" s="92" t="s">
        <v>518</v>
      </c>
      <c r="J58" s="92" t="s">
        <v>519</v>
      </c>
    </row>
    <row r="59" spans="1:11" ht="15" customHeight="1" x14ac:dyDescent="0.25">
      <c r="A59" s="90" t="s">
        <v>304</v>
      </c>
      <c r="B59" s="90" t="str">
        <f t="shared" si="0"/>
        <v>062</v>
      </c>
      <c r="C59" s="91" t="s">
        <v>520</v>
      </c>
      <c r="D59" s="91"/>
      <c r="E59" s="91" t="s">
        <v>321</v>
      </c>
      <c r="I59" s="92" t="s">
        <v>521</v>
      </c>
      <c r="J59" s="92" t="s">
        <v>522</v>
      </c>
    </row>
    <row r="60" spans="1:11" ht="15" customHeight="1" x14ac:dyDescent="0.25">
      <c r="A60" s="90" t="s">
        <v>304</v>
      </c>
      <c r="B60" s="90" t="str">
        <f t="shared" si="0"/>
        <v>063</v>
      </c>
      <c r="C60" s="91" t="s">
        <v>523</v>
      </c>
      <c r="D60" s="91"/>
      <c r="E60" s="91" t="s">
        <v>321</v>
      </c>
      <c r="I60" s="92" t="s">
        <v>524</v>
      </c>
      <c r="J60" s="92" t="s">
        <v>525</v>
      </c>
    </row>
    <row r="61" spans="1:11" ht="15" customHeight="1" x14ac:dyDescent="0.25">
      <c r="A61" s="90" t="s">
        <v>304</v>
      </c>
      <c r="B61" s="90" t="str">
        <f t="shared" si="0"/>
        <v>064</v>
      </c>
      <c r="C61" s="91" t="s">
        <v>526</v>
      </c>
      <c r="D61" s="91"/>
      <c r="E61" s="91" t="s">
        <v>321</v>
      </c>
      <c r="I61" s="92" t="s">
        <v>527</v>
      </c>
      <c r="J61" s="92" t="s">
        <v>528</v>
      </c>
    </row>
    <row r="62" spans="1:11" ht="15" customHeight="1" x14ac:dyDescent="0.25">
      <c r="A62" s="90" t="s">
        <v>304</v>
      </c>
      <c r="B62" s="90" t="str">
        <f t="shared" si="0"/>
        <v>065</v>
      </c>
      <c r="C62" s="91" t="s">
        <v>529</v>
      </c>
      <c r="D62" s="91"/>
      <c r="E62" s="91" t="s">
        <v>321</v>
      </c>
      <c r="I62" s="92" t="s">
        <v>530</v>
      </c>
      <c r="J62" s="92" t="s">
        <v>531</v>
      </c>
    </row>
    <row r="63" spans="1:11" ht="15" customHeight="1" x14ac:dyDescent="0.25">
      <c r="A63" s="90" t="s">
        <v>304</v>
      </c>
      <c r="B63" s="90" t="str">
        <f t="shared" si="0"/>
        <v>066</v>
      </c>
      <c r="C63" s="91" t="s">
        <v>532</v>
      </c>
      <c r="D63" s="91"/>
      <c r="E63" s="91" t="s">
        <v>321</v>
      </c>
      <c r="I63" s="92" t="s">
        <v>533</v>
      </c>
      <c r="J63" s="92" t="s">
        <v>534</v>
      </c>
    </row>
    <row r="64" spans="1:11" ht="15" customHeight="1" x14ac:dyDescent="0.25">
      <c r="A64" s="90" t="s">
        <v>304</v>
      </c>
      <c r="B64" s="90" t="str">
        <f t="shared" si="0"/>
        <v>067</v>
      </c>
      <c r="C64" s="91" t="s">
        <v>535</v>
      </c>
      <c r="D64" s="91"/>
      <c r="E64" s="91" t="s">
        <v>321</v>
      </c>
      <c r="I64" s="92" t="s">
        <v>536</v>
      </c>
      <c r="J64" s="92" t="s">
        <v>537</v>
      </c>
    </row>
    <row r="65" spans="1:10" ht="15" customHeight="1" x14ac:dyDescent="0.25">
      <c r="A65" s="90" t="s">
        <v>304</v>
      </c>
      <c r="B65" s="90" t="str">
        <f t="shared" si="0"/>
        <v>068</v>
      </c>
      <c r="C65" s="91" t="s">
        <v>538</v>
      </c>
      <c r="D65" s="91"/>
      <c r="E65" s="91" t="s">
        <v>321</v>
      </c>
      <c r="I65" s="92" t="s">
        <v>539</v>
      </c>
      <c r="J65" s="92" t="s">
        <v>540</v>
      </c>
    </row>
    <row r="66" spans="1:10" ht="15" customHeight="1" x14ac:dyDescent="0.25">
      <c r="A66" s="90" t="s">
        <v>304</v>
      </c>
      <c r="B66" s="90" t="str">
        <f t="shared" ref="B66:B129" si="1">LEFT(C66,3)</f>
        <v>069</v>
      </c>
      <c r="C66" s="91" t="s">
        <v>541</v>
      </c>
      <c r="D66" s="91"/>
      <c r="E66" s="91" t="s">
        <v>321</v>
      </c>
      <c r="I66" s="92" t="s">
        <v>542</v>
      </c>
      <c r="J66" s="92" t="s">
        <v>543</v>
      </c>
    </row>
    <row r="67" spans="1:10" ht="15" customHeight="1" x14ac:dyDescent="0.25">
      <c r="A67" s="90" t="s">
        <v>304</v>
      </c>
      <c r="B67" s="90" t="str">
        <f t="shared" si="1"/>
        <v>070</v>
      </c>
      <c r="C67" s="91" t="s">
        <v>544</v>
      </c>
      <c r="D67" s="91"/>
      <c r="E67" s="91" t="s">
        <v>321</v>
      </c>
      <c r="I67" s="92" t="s">
        <v>545</v>
      </c>
      <c r="J67" s="92" t="s">
        <v>546</v>
      </c>
    </row>
    <row r="68" spans="1:10" ht="15" customHeight="1" x14ac:dyDescent="0.25">
      <c r="A68" s="90" t="s">
        <v>304</v>
      </c>
      <c r="B68" s="90" t="str">
        <f t="shared" si="1"/>
        <v>071</v>
      </c>
      <c r="C68" s="91" t="s">
        <v>547</v>
      </c>
      <c r="D68" s="91"/>
      <c r="E68" s="91" t="s">
        <v>321</v>
      </c>
      <c r="I68" s="92" t="s">
        <v>548</v>
      </c>
      <c r="J68" s="92" t="s">
        <v>549</v>
      </c>
    </row>
    <row r="69" spans="1:10" ht="15" customHeight="1" x14ac:dyDescent="0.25">
      <c r="A69" s="90" t="s">
        <v>304</v>
      </c>
      <c r="B69" s="90" t="str">
        <f t="shared" si="1"/>
        <v>072</v>
      </c>
      <c r="C69" s="91" t="s">
        <v>550</v>
      </c>
      <c r="D69" s="91"/>
      <c r="E69" s="91" t="s">
        <v>321</v>
      </c>
      <c r="I69" s="92" t="s">
        <v>551</v>
      </c>
      <c r="J69" s="92" t="s">
        <v>552</v>
      </c>
    </row>
    <row r="70" spans="1:10" ht="15" customHeight="1" x14ac:dyDescent="0.25">
      <c r="A70" s="90" t="s">
        <v>304</v>
      </c>
      <c r="B70" s="90" t="str">
        <f t="shared" si="1"/>
        <v>073</v>
      </c>
      <c r="C70" s="91" t="s">
        <v>553</v>
      </c>
      <c r="D70" s="91"/>
      <c r="E70" s="91" t="s">
        <v>321</v>
      </c>
      <c r="I70" s="92" t="s">
        <v>554</v>
      </c>
      <c r="J70" s="92" t="s">
        <v>555</v>
      </c>
    </row>
    <row r="71" spans="1:10" ht="15" customHeight="1" x14ac:dyDescent="0.25">
      <c r="A71" s="90" t="s">
        <v>304</v>
      </c>
      <c r="B71" s="90" t="str">
        <f t="shared" si="1"/>
        <v>074</v>
      </c>
      <c r="C71" s="91" t="s">
        <v>556</v>
      </c>
      <c r="D71" s="91"/>
      <c r="E71" s="91" t="s">
        <v>321</v>
      </c>
      <c r="I71" s="92" t="s">
        <v>557</v>
      </c>
      <c r="J71" s="92" t="s">
        <v>558</v>
      </c>
    </row>
    <row r="72" spans="1:10" ht="15" customHeight="1" x14ac:dyDescent="0.25">
      <c r="A72" s="90" t="s">
        <v>304</v>
      </c>
      <c r="B72" s="90" t="str">
        <f t="shared" si="1"/>
        <v>075</v>
      </c>
      <c r="C72" s="91" t="s">
        <v>559</v>
      </c>
      <c r="D72" s="91"/>
      <c r="E72" s="91" t="s">
        <v>321</v>
      </c>
      <c r="I72" s="92" t="s">
        <v>560</v>
      </c>
      <c r="J72" s="92" t="s">
        <v>561</v>
      </c>
    </row>
    <row r="73" spans="1:10" ht="15" customHeight="1" x14ac:dyDescent="0.25">
      <c r="A73" s="90" t="s">
        <v>304</v>
      </c>
      <c r="B73" s="90" t="str">
        <f t="shared" si="1"/>
        <v>076</v>
      </c>
      <c r="C73" s="91" t="s">
        <v>562</v>
      </c>
      <c r="D73" s="91"/>
      <c r="E73" s="91" t="s">
        <v>563</v>
      </c>
      <c r="I73" s="92" t="s">
        <v>564</v>
      </c>
      <c r="J73" s="92" t="s">
        <v>565</v>
      </c>
    </row>
    <row r="74" spans="1:10" ht="15" customHeight="1" x14ac:dyDescent="0.25">
      <c r="A74" s="90" t="s">
        <v>304</v>
      </c>
      <c r="B74" s="90" t="str">
        <f t="shared" si="1"/>
        <v>077</v>
      </c>
      <c r="C74" s="91" t="s">
        <v>566</v>
      </c>
      <c r="D74" s="91"/>
      <c r="E74" s="91" t="s">
        <v>190</v>
      </c>
      <c r="I74" s="92" t="s">
        <v>567</v>
      </c>
      <c r="J74" s="92" t="s">
        <v>568</v>
      </c>
    </row>
    <row r="75" spans="1:10" ht="15" customHeight="1" x14ac:dyDescent="0.25">
      <c r="A75" s="90" t="s">
        <v>304</v>
      </c>
      <c r="B75" s="90" t="str">
        <f t="shared" si="1"/>
        <v>078</v>
      </c>
      <c r="C75" s="91" t="s">
        <v>569</v>
      </c>
      <c r="D75" s="91"/>
      <c r="E75" s="91" t="s">
        <v>190</v>
      </c>
      <c r="I75" s="92" t="s">
        <v>570</v>
      </c>
      <c r="J75" s="92" t="s">
        <v>571</v>
      </c>
    </row>
    <row r="76" spans="1:10" ht="15" customHeight="1" x14ac:dyDescent="0.25">
      <c r="A76" s="90" t="s">
        <v>304</v>
      </c>
      <c r="B76" s="90" t="str">
        <f t="shared" si="1"/>
        <v>079</v>
      </c>
      <c r="C76" s="91" t="s">
        <v>572</v>
      </c>
      <c r="D76" s="91"/>
      <c r="E76" s="91" t="s">
        <v>321</v>
      </c>
      <c r="I76" s="92" t="s">
        <v>573</v>
      </c>
      <c r="J76" s="92" t="s">
        <v>574</v>
      </c>
    </row>
    <row r="77" spans="1:10" ht="15" customHeight="1" x14ac:dyDescent="0.25">
      <c r="A77" s="90" t="s">
        <v>304</v>
      </c>
      <c r="B77" s="90" t="str">
        <f t="shared" si="1"/>
        <v>080</v>
      </c>
      <c r="C77" s="91" t="s">
        <v>575</v>
      </c>
      <c r="D77" s="91"/>
      <c r="E77" s="91" t="s">
        <v>190</v>
      </c>
      <c r="I77" s="92" t="s">
        <v>576</v>
      </c>
      <c r="J77" s="92" t="s">
        <v>577</v>
      </c>
    </row>
    <row r="78" spans="1:10" ht="15" customHeight="1" x14ac:dyDescent="0.25">
      <c r="A78" s="90" t="s">
        <v>304</v>
      </c>
      <c r="B78" s="90" t="str">
        <f t="shared" si="1"/>
        <v>081</v>
      </c>
      <c r="C78" s="91" t="s">
        <v>578</v>
      </c>
      <c r="D78" s="91"/>
      <c r="E78" s="91" t="s">
        <v>321</v>
      </c>
      <c r="I78" s="92" t="s">
        <v>579</v>
      </c>
      <c r="J78" s="92" t="s">
        <v>580</v>
      </c>
    </row>
    <row r="79" spans="1:10" ht="15" customHeight="1" x14ac:dyDescent="0.25">
      <c r="A79" s="90" t="s">
        <v>304</v>
      </c>
      <c r="B79" s="90" t="str">
        <f t="shared" si="1"/>
        <v>082</v>
      </c>
      <c r="C79" s="91" t="s">
        <v>581</v>
      </c>
      <c r="D79" s="91"/>
      <c r="E79" s="91" t="s">
        <v>321</v>
      </c>
      <c r="I79" s="92" t="s">
        <v>582</v>
      </c>
      <c r="J79" s="92" t="s">
        <v>583</v>
      </c>
    </row>
    <row r="80" spans="1:10" ht="15" customHeight="1" x14ac:dyDescent="0.25">
      <c r="A80" s="90" t="s">
        <v>304</v>
      </c>
      <c r="B80" s="90" t="str">
        <f t="shared" si="1"/>
        <v>083</v>
      </c>
      <c r="C80" s="91" t="s">
        <v>584</v>
      </c>
      <c r="D80" s="91"/>
      <c r="E80" s="91" t="s">
        <v>321</v>
      </c>
      <c r="I80" s="92" t="s">
        <v>585</v>
      </c>
      <c r="J80" s="92" t="s">
        <v>586</v>
      </c>
    </row>
    <row r="81" spans="1:10" ht="15" customHeight="1" x14ac:dyDescent="0.25">
      <c r="A81" s="90" t="s">
        <v>304</v>
      </c>
      <c r="B81" s="90" t="str">
        <f t="shared" si="1"/>
        <v>084</v>
      </c>
      <c r="C81" s="91" t="s">
        <v>587</v>
      </c>
      <c r="D81" s="91"/>
      <c r="E81" s="91" t="s">
        <v>321</v>
      </c>
      <c r="I81" s="92" t="s">
        <v>588</v>
      </c>
      <c r="J81" s="92" t="s">
        <v>589</v>
      </c>
    </row>
    <row r="82" spans="1:10" ht="15" customHeight="1" x14ac:dyDescent="0.25">
      <c r="A82" s="90" t="s">
        <v>304</v>
      </c>
      <c r="B82" s="90" t="str">
        <f t="shared" si="1"/>
        <v>085</v>
      </c>
      <c r="C82" s="91" t="s">
        <v>590</v>
      </c>
      <c r="D82" s="91"/>
      <c r="E82" s="91" t="s">
        <v>321</v>
      </c>
      <c r="I82" s="92" t="s">
        <v>591</v>
      </c>
      <c r="J82" s="92" t="s">
        <v>592</v>
      </c>
    </row>
    <row r="83" spans="1:10" ht="15" customHeight="1" x14ac:dyDescent="0.25">
      <c r="A83" s="90" t="s">
        <v>304</v>
      </c>
      <c r="B83" s="90" t="str">
        <f t="shared" si="1"/>
        <v>086</v>
      </c>
      <c r="C83" s="91" t="s">
        <v>593</v>
      </c>
      <c r="D83" s="91"/>
      <c r="E83" s="91" t="s">
        <v>321</v>
      </c>
      <c r="I83" s="92" t="s">
        <v>594</v>
      </c>
      <c r="J83" s="92" t="s">
        <v>595</v>
      </c>
    </row>
    <row r="84" spans="1:10" ht="15" customHeight="1" x14ac:dyDescent="0.25">
      <c r="A84" s="90" t="s">
        <v>304</v>
      </c>
      <c r="B84" s="90" t="str">
        <f t="shared" si="1"/>
        <v>087</v>
      </c>
      <c r="C84" s="91" t="s">
        <v>596</v>
      </c>
      <c r="D84" s="91"/>
      <c r="E84" s="91" t="s">
        <v>190</v>
      </c>
      <c r="I84" s="92" t="s">
        <v>597</v>
      </c>
      <c r="J84" s="92" t="s">
        <v>598</v>
      </c>
    </row>
    <row r="85" spans="1:10" ht="15" customHeight="1" x14ac:dyDescent="0.25">
      <c r="A85" s="90" t="s">
        <v>304</v>
      </c>
      <c r="B85" s="90" t="str">
        <f t="shared" si="1"/>
        <v>088</v>
      </c>
      <c r="C85" s="91" t="s">
        <v>599</v>
      </c>
      <c r="D85" s="91"/>
      <c r="E85" s="91" t="s">
        <v>321</v>
      </c>
      <c r="I85" s="92" t="s">
        <v>600</v>
      </c>
      <c r="J85" s="92" t="s">
        <v>601</v>
      </c>
    </row>
    <row r="86" spans="1:10" ht="15" customHeight="1" x14ac:dyDescent="0.25">
      <c r="A86" s="90" t="s">
        <v>304</v>
      </c>
      <c r="B86" s="90" t="str">
        <f t="shared" si="1"/>
        <v>089</v>
      </c>
      <c r="C86" s="91" t="s">
        <v>602</v>
      </c>
      <c r="D86" s="91"/>
      <c r="E86" s="91" t="s">
        <v>321</v>
      </c>
      <c r="I86" s="92" t="s">
        <v>603</v>
      </c>
      <c r="J86" s="92" t="s">
        <v>604</v>
      </c>
    </row>
    <row r="87" spans="1:10" ht="15" customHeight="1" x14ac:dyDescent="0.25">
      <c r="A87" s="90" t="s">
        <v>304</v>
      </c>
      <c r="B87" s="90" t="str">
        <f t="shared" si="1"/>
        <v>090</v>
      </c>
      <c r="C87" s="91" t="s">
        <v>605</v>
      </c>
      <c r="D87" s="91"/>
      <c r="E87" s="91" t="s">
        <v>321</v>
      </c>
      <c r="I87" s="92" t="s">
        <v>606</v>
      </c>
      <c r="J87" s="92" t="s">
        <v>607</v>
      </c>
    </row>
    <row r="88" spans="1:10" ht="15" customHeight="1" x14ac:dyDescent="0.25">
      <c r="A88" s="90" t="s">
        <v>304</v>
      </c>
      <c r="B88" s="90" t="str">
        <f t="shared" si="1"/>
        <v>091</v>
      </c>
      <c r="C88" s="91" t="s">
        <v>608</v>
      </c>
      <c r="D88" s="91"/>
      <c r="E88" s="91" t="s">
        <v>321</v>
      </c>
      <c r="I88" s="92" t="s">
        <v>609</v>
      </c>
      <c r="J88" s="92" t="s">
        <v>610</v>
      </c>
    </row>
    <row r="89" spans="1:10" ht="15" customHeight="1" x14ac:dyDescent="0.25">
      <c r="A89" s="90" t="s">
        <v>304</v>
      </c>
      <c r="B89" s="90" t="str">
        <f t="shared" si="1"/>
        <v>092</v>
      </c>
      <c r="C89" s="91" t="s">
        <v>611</v>
      </c>
      <c r="D89" s="91"/>
      <c r="E89" s="91" t="s">
        <v>321</v>
      </c>
      <c r="I89" s="92" t="s">
        <v>612</v>
      </c>
      <c r="J89" s="92" t="s">
        <v>613</v>
      </c>
    </row>
    <row r="90" spans="1:10" ht="15" customHeight="1" x14ac:dyDescent="0.25">
      <c r="A90" s="90" t="s">
        <v>304</v>
      </c>
      <c r="B90" s="90" t="str">
        <f t="shared" si="1"/>
        <v>093</v>
      </c>
      <c r="C90" s="91" t="s">
        <v>614</v>
      </c>
      <c r="D90" s="91"/>
      <c r="E90" s="91" t="s">
        <v>321</v>
      </c>
      <c r="I90" s="92" t="s">
        <v>615</v>
      </c>
      <c r="J90" s="92" t="s">
        <v>616</v>
      </c>
    </row>
    <row r="91" spans="1:10" ht="15" customHeight="1" x14ac:dyDescent="0.25">
      <c r="A91" s="90" t="s">
        <v>304</v>
      </c>
      <c r="B91" s="90" t="str">
        <f t="shared" si="1"/>
        <v>094</v>
      </c>
      <c r="C91" s="91" t="s">
        <v>617</v>
      </c>
      <c r="D91" s="91"/>
      <c r="E91" s="91" t="s">
        <v>321</v>
      </c>
      <c r="I91" s="92" t="s">
        <v>618</v>
      </c>
      <c r="J91" s="92" t="s">
        <v>619</v>
      </c>
    </row>
    <row r="92" spans="1:10" ht="15" customHeight="1" x14ac:dyDescent="0.25">
      <c r="A92" s="90" t="s">
        <v>304</v>
      </c>
      <c r="B92" s="90" t="str">
        <f t="shared" si="1"/>
        <v>095</v>
      </c>
      <c r="C92" s="91" t="s">
        <v>620</v>
      </c>
      <c r="D92" s="91"/>
      <c r="E92" s="91" t="s">
        <v>321</v>
      </c>
      <c r="I92" s="92" t="s">
        <v>621</v>
      </c>
      <c r="J92" s="92" t="s">
        <v>622</v>
      </c>
    </row>
    <row r="93" spans="1:10" ht="15" customHeight="1" x14ac:dyDescent="0.25">
      <c r="A93" s="90" t="s">
        <v>304</v>
      </c>
      <c r="B93" s="90" t="str">
        <f t="shared" si="1"/>
        <v>096</v>
      </c>
      <c r="C93" s="91" t="s">
        <v>623</v>
      </c>
      <c r="D93" s="91"/>
      <c r="E93" s="91" t="s">
        <v>321</v>
      </c>
      <c r="I93" s="92" t="s">
        <v>624</v>
      </c>
      <c r="J93" s="92" t="s">
        <v>625</v>
      </c>
    </row>
    <row r="94" spans="1:10" ht="15" customHeight="1" x14ac:dyDescent="0.25">
      <c r="A94" s="90" t="s">
        <v>304</v>
      </c>
      <c r="B94" s="90" t="str">
        <f t="shared" si="1"/>
        <v>097</v>
      </c>
      <c r="C94" s="91" t="s">
        <v>626</v>
      </c>
      <c r="D94" s="91"/>
      <c r="E94" s="91" t="s">
        <v>321</v>
      </c>
      <c r="I94" s="92" t="s">
        <v>627</v>
      </c>
      <c r="J94" s="92" t="s">
        <v>628</v>
      </c>
    </row>
    <row r="95" spans="1:10" ht="15" customHeight="1" x14ac:dyDescent="0.25">
      <c r="A95" s="90" t="s">
        <v>304</v>
      </c>
      <c r="B95" s="90" t="str">
        <f t="shared" si="1"/>
        <v>098</v>
      </c>
      <c r="C95" s="91" t="s">
        <v>629</v>
      </c>
      <c r="D95" s="91"/>
      <c r="E95" s="91" t="s">
        <v>321</v>
      </c>
      <c r="I95" s="92" t="s">
        <v>630</v>
      </c>
      <c r="J95" s="92" t="s">
        <v>631</v>
      </c>
    </row>
    <row r="96" spans="1:10" ht="15" customHeight="1" x14ac:dyDescent="0.25">
      <c r="A96" s="90" t="s">
        <v>304</v>
      </c>
      <c r="B96" s="90" t="str">
        <f t="shared" si="1"/>
        <v>099</v>
      </c>
      <c r="C96" s="91" t="s">
        <v>632</v>
      </c>
      <c r="D96" s="91"/>
      <c r="E96" s="91" t="s">
        <v>321</v>
      </c>
      <c r="I96" s="92" t="s">
        <v>633</v>
      </c>
      <c r="J96" s="92" t="s">
        <v>634</v>
      </c>
    </row>
    <row r="97" spans="1:10" ht="15" customHeight="1" x14ac:dyDescent="0.25">
      <c r="A97" s="90" t="s">
        <v>304</v>
      </c>
      <c r="B97" s="90" t="str">
        <f t="shared" si="1"/>
        <v>101</v>
      </c>
      <c r="C97" s="91" t="s">
        <v>635</v>
      </c>
      <c r="D97" s="91"/>
      <c r="E97" s="91" t="s">
        <v>321</v>
      </c>
      <c r="I97" s="92" t="s">
        <v>636</v>
      </c>
      <c r="J97" s="92" t="s">
        <v>637</v>
      </c>
    </row>
    <row r="98" spans="1:10" ht="15" customHeight="1" x14ac:dyDescent="0.25">
      <c r="A98" s="90" t="s">
        <v>304</v>
      </c>
      <c r="B98" s="90" t="str">
        <f t="shared" si="1"/>
        <v>106</v>
      </c>
      <c r="C98" s="91" t="s">
        <v>638</v>
      </c>
      <c r="D98" s="91"/>
      <c r="E98" s="91" t="s">
        <v>321</v>
      </c>
      <c r="I98" s="92" t="s">
        <v>639</v>
      </c>
      <c r="J98" s="92" t="s">
        <v>640</v>
      </c>
    </row>
    <row r="99" spans="1:10" ht="15" customHeight="1" x14ac:dyDescent="0.25">
      <c r="A99" s="90" t="s">
        <v>304</v>
      </c>
      <c r="B99" s="90" t="str">
        <f t="shared" si="1"/>
        <v>107</v>
      </c>
      <c r="C99" s="91" t="s">
        <v>641</v>
      </c>
      <c r="D99" s="91"/>
      <c r="E99" s="91" t="s">
        <v>321</v>
      </c>
      <c r="I99" s="92" t="s">
        <v>642</v>
      </c>
      <c r="J99" s="92" t="s">
        <v>643</v>
      </c>
    </row>
    <row r="100" spans="1:10" ht="15" customHeight="1" x14ac:dyDescent="0.25">
      <c r="A100" s="90" t="s">
        <v>304</v>
      </c>
      <c r="B100" s="90" t="str">
        <f t="shared" si="1"/>
        <v>108</v>
      </c>
      <c r="C100" s="91" t="s">
        <v>644</v>
      </c>
      <c r="D100" s="91"/>
      <c r="E100" s="91" t="s">
        <v>321</v>
      </c>
      <c r="I100" s="92" t="s">
        <v>645</v>
      </c>
      <c r="J100" s="92" t="s">
        <v>646</v>
      </c>
    </row>
    <row r="101" spans="1:10" ht="15" customHeight="1" x14ac:dyDescent="0.25">
      <c r="A101" s="90" t="s">
        <v>304</v>
      </c>
      <c r="B101" s="90" t="str">
        <f t="shared" si="1"/>
        <v>109</v>
      </c>
      <c r="C101" s="91" t="s">
        <v>647</v>
      </c>
      <c r="D101" s="91"/>
      <c r="E101" s="91" t="s">
        <v>321</v>
      </c>
      <c r="I101" s="92" t="s">
        <v>648</v>
      </c>
      <c r="J101" s="92" t="s">
        <v>649</v>
      </c>
    </row>
    <row r="102" spans="1:10" ht="15" customHeight="1" x14ac:dyDescent="0.25">
      <c r="A102" s="90" t="s">
        <v>304</v>
      </c>
      <c r="B102" s="90" t="str">
        <f t="shared" si="1"/>
        <v>150</v>
      </c>
      <c r="C102" s="91" t="s">
        <v>650</v>
      </c>
      <c r="D102" s="91"/>
      <c r="E102" s="91" t="s">
        <v>321</v>
      </c>
      <c r="I102" s="92" t="s">
        <v>651</v>
      </c>
      <c r="J102" s="92" t="s">
        <v>652</v>
      </c>
    </row>
    <row r="103" spans="1:10" ht="15" customHeight="1" x14ac:dyDescent="0.25">
      <c r="A103" s="90" t="s">
        <v>304</v>
      </c>
      <c r="B103" s="90" t="str">
        <f t="shared" si="1"/>
        <v>151</v>
      </c>
      <c r="C103" s="91" t="s">
        <v>653</v>
      </c>
      <c r="D103" s="91"/>
      <c r="E103" s="91" t="s">
        <v>321</v>
      </c>
      <c r="I103" s="92" t="s">
        <v>311</v>
      </c>
      <c r="J103" s="92" t="s">
        <v>654</v>
      </c>
    </row>
    <row r="104" spans="1:10" ht="15" customHeight="1" x14ac:dyDescent="0.25">
      <c r="A104" s="90" t="s">
        <v>304</v>
      </c>
      <c r="B104" s="90" t="str">
        <f t="shared" si="1"/>
        <v>200</v>
      </c>
      <c r="C104" s="91" t="s">
        <v>655</v>
      </c>
      <c r="D104" s="91"/>
      <c r="E104" s="91" t="s">
        <v>656</v>
      </c>
      <c r="I104" s="92" t="s">
        <v>317</v>
      </c>
      <c r="J104" s="92" t="s">
        <v>657</v>
      </c>
    </row>
    <row r="105" spans="1:10" ht="15" customHeight="1" x14ac:dyDescent="0.25">
      <c r="A105" s="90" t="s">
        <v>304</v>
      </c>
      <c r="B105" s="90" t="str">
        <f t="shared" si="1"/>
        <v>201</v>
      </c>
      <c r="C105" s="91" t="s">
        <v>658</v>
      </c>
      <c r="D105" s="91"/>
      <c r="E105" s="91" t="s">
        <v>656</v>
      </c>
      <c r="I105" s="92" t="s">
        <v>323</v>
      </c>
      <c r="J105" s="92" t="s">
        <v>659</v>
      </c>
    </row>
    <row r="106" spans="1:10" ht="15" customHeight="1" x14ac:dyDescent="0.25">
      <c r="A106" s="90" t="s">
        <v>304</v>
      </c>
      <c r="B106" s="90" t="str">
        <f t="shared" si="1"/>
        <v>202</v>
      </c>
      <c r="C106" s="91" t="s">
        <v>660</v>
      </c>
      <c r="D106" s="91"/>
      <c r="E106" s="91" t="s">
        <v>656</v>
      </c>
      <c r="I106" s="92" t="s">
        <v>328</v>
      </c>
      <c r="J106" s="92" t="s">
        <v>661</v>
      </c>
    </row>
    <row r="107" spans="1:10" ht="15" customHeight="1" x14ac:dyDescent="0.25">
      <c r="A107" s="90" t="s">
        <v>304</v>
      </c>
      <c r="B107" s="90" t="str">
        <f t="shared" si="1"/>
        <v>203</v>
      </c>
      <c r="C107" s="91" t="s">
        <v>662</v>
      </c>
      <c r="D107" s="91"/>
      <c r="E107" s="91" t="s">
        <v>656</v>
      </c>
      <c r="I107" s="92" t="s">
        <v>333</v>
      </c>
      <c r="J107" s="92" t="s">
        <v>663</v>
      </c>
    </row>
    <row r="108" spans="1:10" ht="15" customHeight="1" x14ac:dyDescent="0.25">
      <c r="A108" s="90" t="s">
        <v>304</v>
      </c>
      <c r="B108" s="90" t="str">
        <f t="shared" si="1"/>
        <v>204</v>
      </c>
      <c r="C108" s="91" t="s">
        <v>664</v>
      </c>
      <c r="D108" s="91"/>
      <c r="E108" s="91" t="s">
        <v>656</v>
      </c>
      <c r="I108" s="92" t="s">
        <v>338</v>
      </c>
      <c r="J108" s="92" t="s">
        <v>665</v>
      </c>
    </row>
    <row r="109" spans="1:10" ht="15" customHeight="1" x14ac:dyDescent="0.25">
      <c r="A109" s="90" t="s">
        <v>304</v>
      </c>
      <c r="B109" s="90" t="str">
        <f t="shared" si="1"/>
        <v>205</v>
      </c>
      <c r="C109" s="91" t="s">
        <v>666</v>
      </c>
      <c r="D109" s="91"/>
      <c r="E109" s="91" t="s">
        <v>656</v>
      </c>
      <c r="I109" s="92" t="s">
        <v>343</v>
      </c>
      <c r="J109" s="92" t="s">
        <v>667</v>
      </c>
    </row>
    <row r="110" spans="1:10" ht="15" customHeight="1" x14ac:dyDescent="0.25">
      <c r="A110" s="90" t="s">
        <v>304</v>
      </c>
      <c r="B110" s="90" t="str">
        <f t="shared" si="1"/>
        <v>206</v>
      </c>
      <c r="C110" s="91" t="s">
        <v>668</v>
      </c>
      <c r="D110" s="91"/>
      <c r="E110" s="91" t="s">
        <v>656</v>
      </c>
      <c r="I110" s="92" t="s">
        <v>348</v>
      </c>
      <c r="J110" s="92" t="s">
        <v>669</v>
      </c>
    </row>
    <row r="111" spans="1:10" ht="15" customHeight="1" x14ac:dyDescent="0.25">
      <c r="A111" s="90" t="s">
        <v>304</v>
      </c>
      <c r="B111" s="90" t="str">
        <f t="shared" si="1"/>
        <v>211</v>
      </c>
      <c r="C111" s="91" t="s">
        <v>670</v>
      </c>
      <c r="D111" s="91"/>
      <c r="E111" s="91" t="s">
        <v>656</v>
      </c>
      <c r="I111" s="92" t="s">
        <v>353</v>
      </c>
      <c r="J111" s="92" t="s">
        <v>671</v>
      </c>
    </row>
    <row r="112" spans="1:10" ht="15" customHeight="1" x14ac:dyDescent="0.25">
      <c r="A112" s="90" t="s">
        <v>304</v>
      </c>
      <c r="B112" s="90" t="str">
        <f t="shared" si="1"/>
        <v>212</v>
      </c>
      <c r="C112" s="91" t="s">
        <v>672</v>
      </c>
      <c r="D112" s="91"/>
      <c r="E112" s="91" t="s">
        <v>656</v>
      </c>
      <c r="I112" s="92" t="s">
        <v>358</v>
      </c>
      <c r="J112" s="92" t="s">
        <v>673</v>
      </c>
    </row>
    <row r="113" spans="1:10" ht="15" customHeight="1" x14ac:dyDescent="0.25">
      <c r="A113" s="90" t="s">
        <v>304</v>
      </c>
      <c r="B113" s="90" t="str">
        <f t="shared" si="1"/>
        <v>213</v>
      </c>
      <c r="C113" s="91" t="s">
        <v>674</v>
      </c>
      <c r="D113" s="91"/>
      <c r="E113" s="91" t="s">
        <v>656</v>
      </c>
      <c r="I113" s="92" t="s">
        <v>363</v>
      </c>
      <c r="J113" s="92" t="s">
        <v>675</v>
      </c>
    </row>
    <row r="114" spans="1:10" ht="15" customHeight="1" x14ac:dyDescent="0.25">
      <c r="A114" s="90" t="s">
        <v>304</v>
      </c>
      <c r="B114" s="90" t="str">
        <f t="shared" si="1"/>
        <v>216</v>
      </c>
      <c r="C114" s="91" t="s">
        <v>676</v>
      </c>
      <c r="D114" s="91"/>
      <c r="E114" s="91" t="s">
        <v>656</v>
      </c>
      <c r="I114" s="92" t="s">
        <v>368</v>
      </c>
      <c r="J114" s="92" t="s">
        <v>677</v>
      </c>
    </row>
    <row r="115" spans="1:10" ht="15" customHeight="1" x14ac:dyDescent="0.25">
      <c r="A115" s="90" t="s">
        <v>304</v>
      </c>
      <c r="B115" s="90" t="str">
        <f t="shared" si="1"/>
        <v>217</v>
      </c>
      <c r="C115" s="91" t="s">
        <v>678</v>
      </c>
      <c r="D115" s="91"/>
      <c r="E115" s="91" t="s">
        <v>656</v>
      </c>
      <c r="I115" s="92" t="s">
        <v>373</v>
      </c>
      <c r="J115" s="92" t="s">
        <v>679</v>
      </c>
    </row>
    <row r="116" spans="1:10" ht="15" customHeight="1" x14ac:dyDescent="0.25">
      <c r="A116" s="90" t="s">
        <v>304</v>
      </c>
      <c r="B116" s="90" t="str">
        <f t="shared" si="1"/>
        <v>221</v>
      </c>
      <c r="C116" s="91" t="s">
        <v>680</v>
      </c>
      <c r="D116" s="91"/>
      <c r="E116" s="91" t="s">
        <v>656</v>
      </c>
      <c r="I116" s="92" t="s">
        <v>378</v>
      </c>
      <c r="J116" s="92" t="s">
        <v>681</v>
      </c>
    </row>
    <row r="117" spans="1:10" ht="15" customHeight="1" x14ac:dyDescent="0.25">
      <c r="A117" s="90" t="s">
        <v>304</v>
      </c>
      <c r="B117" s="90" t="str">
        <f t="shared" si="1"/>
        <v>222</v>
      </c>
      <c r="C117" s="91" t="s">
        <v>682</v>
      </c>
      <c r="D117" s="91"/>
      <c r="E117" s="91" t="s">
        <v>656</v>
      </c>
      <c r="I117" s="92" t="s">
        <v>387</v>
      </c>
      <c r="J117" s="92" t="s">
        <v>683</v>
      </c>
    </row>
    <row r="118" spans="1:10" ht="15" customHeight="1" x14ac:dyDescent="0.25">
      <c r="A118" s="90" t="s">
        <v>304</v>
      </c>
      <c r="B118" s="90" t="str">
        <f t="shared" si="1"/>
        <v>223</v>
      </c>
      <c r="C118" s="91" t="s">
        <v>684</v>
      </c>
      <c r="D118" s="91"/>
      <c r="E118" s="91" t="s">
        <v>656</v>
      </c>
      <c r="I118" s="92" t="s">
        <v>391</v>
      </c>
      <c r="J118" s="92" t="s">
        <v>685</v>
      </c>
    </row>
    <row r="119" spans="1:10" ht="15" customHeight="1" x14ac:dyDescent="0.25">
      <c r="A119" s="90" t="s">
        <v>304</v>
      </c>
      <c r="B119" s="90" t="str">
        <f t="shared" si="1"/>
        <v>224</v>
      </c>
      <c r="C119" s="91" t="s">
        <v>686</v>
      </c>
      <c r="D119" s="91"/>
      <c r="E119" s="91" t="s">
        <v>656</v>
      </c>
      <c r="I119" s="92" t="s">
        <v>395</v>
      </c>
      <c r="J119" s="92" t="s">
        <v>687</v>
      </c>
    </row>
    <row r="120" spans="1:10" ht="15" customHeight="1" x14ac:dyDescent="0.25">
      <c r="A120" s="90" t="s">
        <v>304</v>
      </c>
      <c r="B120" s="90" t="str">
        <f t="shared" si="1"/>
        <v>225</v>
      </c>
      <c r="C120" s="91" t="s">
        <v>688</v>
      </c>
      <c r="D120" s="91"/>
      <c r="E120" s="91" t="s">
        <v>656</v>
      </c>
      <c r="I120" s="92" t="s">
        <v>407</v>
      </c>
      <c r="J120" s="92" t="s">
        <v>689</v>
      </c>
    </row>
    <row r="121" spans="1:10" ht="15" customHeight="1" x14ac:dyDescent="0.25">
      <c r="A121" s="90" t="s">
        <v>304</v>
      </c>
      <c r="B121" s="90" t="str">
        <f t="shared" si="1"/>
        <v>226</v>
      </c>
      <c r="C121" s="91" t="s">
        <v>690</v>
      </c>
      <c r="D121" s="91"/>
      <c r="E121" s="91" t="s">
        <v>656</v>
      </c>
      <c r="I121" s="92" t="s">
        <v>411</v>
      </c>
      <c r="J121" s="92" t="s">
        <v>691</v>
      </c>
    </row>
    <row r="122" spans="1:10" ht="15" customHeight="1" x14ac:dyDescent="0.25">
      <c r="A122" s="90" t="s">
        <v>304</v>
      </c>
      <c r="B122" s="90" t="str">
        <f t="shared" si="1"/>
        <v>227</v>
      </c>
      <c r="C122" s="91" t="s">
        <v>692</v>
      </c>
      <c r="D122" s="91"/>
      <c r="E122" s="91" t="s">
        <v>656</v>
      </c>
      <c r="I122" s="92" t="s">
        <v>415</v>
      </c>
      <c r="J122" s="92" t="s">
        <v>693</v>
      </c>
    </row>
    <row r="123" spans="1:10" ht="15" customHeight="1" x14ac:dyDescent="0.25">
      <c r="A123" s="90" t="s">
        <v>304</v>
      </c>
      <c r="B123" s="90" t="str">
        <f t="shared" si="1"/>
        <v>228</v>
      </c>
      <c r="C123" s="91" t="s">
        <v>694</v>
      </c>
      <c r="D123" s="91"/>
      <c r="E123" s="91" t="s">
        <v>656</v>
      </c>
      <c r="I123" s="92" t="s">
        <v>419</v>
      </c>
      <c r="J123" s="92" t="s">
        <v>695</v>
      </c>
    </row>
    <row r="124" spans="1:10" ht="15" customHeight="1" x14ac:dyDescent="0.25">
      <c r="A124" s="90" t="s">
        <v>304</v>
      </c>
      <c r="B124" s="90" t="str">
        <f t="shared" si="1"/>
        <v>229</v>
      </c>
      <c r="C124" s="91" t="s">
        <v>696</v>
      </c>
      <c r="D124" s="91"/>
      <c r="E124" s="91" t="s">
        <v>656</v>
      </c>
      <c r="I124" s="92" t="s">
        <v>423</v>
      </c>
      <c r="J124" s="92" t="s">
        <v>697</v>
      </c>
    </row>
    <row r="125" spans="1:10" ht="15" customHeight="1" x14ac:dyDescent="0.25">
      <c r="A125" s="90" t="s">
        <v>304</v>
      </c>
      <c r="B125" s="90" t="str">
        <f t="shared" si="1"/>
        <v>230</v>
      </c>
      <c r="C125" s="91" t="s">
        <v>698</v>
      </c>
      <c r="D125" s="91"/>
      <c r="E125" s="91" t="s">
        <v>321</v>
      </c>
      <c r="I125" s="92" t="s">
        <v>427</v>
      </c>
      <c r="J125" s="92" t="s">
        <v>699</v>
      </c>
    </row>
    <row r="126" spans="1:10" ht="15" customHeight="1" x14ac:dyDescent="0.25">
      <c r="A126" s="90" t="s">
        <v>304</v>
      </c>
      <c r="B126" s="90" t="str">
        <f t="shared" si="1"/>
        <v>231</v>
      </c>
      <c r="C126" s="91" t="s">
        <v>700</v>
      </c>
      <c r="D126" s="91"/>
      <c r="E126" s="91" t="s">
        <v>656</v>
      </c>
      <c r="I126" s="92" t="s">
        <v>429</v>
      </c>
      <c r="J126" s="92" t="s">
        <v>701</v>
      </c>
    </row>
    <row r="127" spans="1:10" ht="15" customHeight="1" x14ac:dyDescent="0.25">
      <c r="A127" s="90" t="s">
        <v>304</v>
      </c>
      <c r="B127" s="90" t="str">
        <f t="shared" si="1"/>
        <v>232</v>
      </c>
      <c r="C127" s="91" t="s">
        <v>702</v>
      </c>
      <c r="D127" s="91"/>
      <c r="E127" s="91" t="s">
        <v>656</v>
      </c>
      <c r="I127" s="92" t="s">
        <v>432</v>
      </c>
      <c r="J127" s="92" t="s">
        <v>703</v>
      </c>
    </row>
    <row r="128" spans="1:10" ht="15" customHeight="1" x14ac:dyDescent="0.25">
      <c r="A128" s="90" t="s">
        <v>304</v>
      </c>
      <c r="B128" s="90" t="str">
        <f t="shared" si="1"/>
        <v>233</v>
      </c>
      <c r="C128" s="91" t="s">
        <v>704</v>
      </c>
      <c r="D128" s="91"/>
      <c r="E128" s="91" t="s">
        <v>656</v>
      </c>
      <c r="I128" s="92" t="s">
        <v>435</v>
      </c>
      <c r="J128" s="92" t="s">
        <v>705</v>
      </c>
    </row>
    <row r="129" spans="1:10" ht="15" customHeight="1" x14ac:dyDescent="0.25">
      <c r="A129" s="90" t="s">
        <v>304</v>
      </c>
      <c r="B129" s="90" t="str">
        <f t="shared" si="1"/>
        <v>234</v>
      </c>
      <c r="C129" s="91" t="s">
        <v>706</v>
      </c>
      <c r="D129" s="91"/>
      <c r="E129" s="91" t="s">
        <v>321</v>
      </c>
      <c r="I129" s="92" t="s">
        <v>438</v>
      </c>
      <c r="J129" s="92" t="s">
        <v>707</v>
      </c>
    </row>
    <row r="130" spans="1:10" ht="15" customHeight="1" x14ac:dyDescent="0.25">
      <c r="A130" s="90" t="s">
        <v>304</v>
      </c>
      <c r="B130" s="90" t="str">
        <f t="shared" ref="B130:B193" si="2">LEFT(C130,3)</f>
        <v>235</v>
      </c>
      <c r="C130" s="91" t="s">
        <v>708</v>
      </c>
      <c r="D130" s="91"/>
      <c r="E130" s="91" t="s">
        <v>321</v>
      </c>
      <c r="I130" s="92" t="s">
        <v>441</v>
      </c>
      <c r="J130" s="92" t="s">
        <v>709</v>
      </c>
    </row>
    <row r="131" spans="1:10" ht="15" customHeight="1" x14ac:dyDescent="0.25">
      <c r="A131" s="90" t="s">
        <v>304</v>
      </c>
      <c r="B131" s="90" t="str">
        <f t="shared" si="2"/>
        <v>236</v>
      </c>
      <c r="C131" s="91" t="s">
        <v>710</v>
      </c>
      <c r="D131" s="91"/>
      <c r="E131" s="91" t="s">
        <v>321</v>
      </c>
      <c r="I131" s="92" t="s">
        <v>444</v>
      </c>
      <c r="J131" s="92" t="s">
        <v>711</v>
      </c>
    </row>
    <row r="132" spans="1:10" ht="15" customHeight="1" x14ac:dyDescent="0.25">
      <c r="A132" s="90" t="s">
        <v>304</v>
      </c>
      <c r="B132" s="90" t="str">
        <f t="shared" si="2"/>
        <v>237</v>
      </c>
      <c r="C132" s="91" t="s">
        <v>712</v>
      </c>
      <c r="D132" s="91"/>
      <c r="E132" s="91" t="s">
        <v>321</v>
      </c>
      <c r="I132" s="92" t="s">
        <v>447</v>
      </c>
      <c r="J132" s="92" t="s">
        <v>713</v>
      </c>
    </row>
    <row r="133" spans="1:10" ht="15" customHeight="1" x14ac:dyDescent="0.25">
      <c r="A133" s="90" t="s">
        <v>304</v>
      </c>
      <c r="B133" s="90" t="str">
        <f t="shared" si="2"/>
        <v>238</v>
      </c>
      <c r="C133" s="91" t="s">
        <v>714</v>
      </c>
      <c r="D133" s="91"/>
      <c r="E133" s="91" t="s">
        <v>656</v>
      </c>
      <c r="I133" s="92" t="s">
        <v>450</v>
      </c>
      <c r="J133" s="92" t="s">
        <v>715</v>
      </c>
    </row>
    <row r="134" spans="1:10" ht="15" customHeight="1" x14ac:dyDescent="0.25">
      <c r="A134" s="90" t="s">
        <v>304</v>
      </c>
      <c r="B134" s="90" t="str">
        <f t="shared" si="2"/>
        <v>239</v>
      </c>
      <c r="C134" s="91" t="s">
        <v>716</v>
      </c>
      <c r="D134" s="91"/>
      <c r="E134" s="91" t="s">
        <v>321</v>
      </c>
      <c r="I134" s="92" t="s">
        <v>453</v>
      </c>
      <c r="J134" s="92" t="s">
        <v>717</v>
      </c>
    </row>
    <row r="135" spans="1:10" ht="15" customHeight="1" x14ac:dyDescent="0.25">
      <c r="A135" s="90" t="s">
        <v>304</v>
      </c>
      <c r="B135" s="90" t="str">
        <f t="shared" si="2"/>
        <v>240</v>
      </c>
      <c r="C135" s="91" t="s">
        <v>718</v>
      </c>
      <c r="D135" s="91"/>
      <c r="E135" s="91" t="s">
        <v>321</v>
      </c>
      <c r="I135" s="92" t="s">
        <v>456</v>
      </c>
      <c r="J135" s="92" t="s">
        <v>719</v>
      </c>
    </row>
    <row r="136" spans="1:10" ht="15" customHeight="1" x14ac:dyDescent="0.25">
      <c r="A136" s="90" t="s">
        <v>304</v>
      </c>
      <c r="B136" s="90" t="str">
        <f t="shared" si="2"/>
        <v>241</v>
      </c>
      <c r="C136" s="91" t="s">
        <v>720</v>
      </c>
      <c r="D136" s="91"/>
      <c r="E136" s="91" t="s">
        <v>321</v>
      </c>
      <c r="I136" s="92" t="s">
        <v>459</v>
      </c>
      <c r="J136" s="92" t="s">
        <v>721</v>
      </c>
    </row>
    <row r="137" spans="1:10" ht="15" customHeight="1" x14ac:dyDescent="0.25">
      <c r="A137" s="90" t="s">
        <v>304</v>
      </c>
      <c r="B137" s="90" t="str">
        <f t="shared" si="2"/>
        <v>242</v>
      </c>
      <c r="C137" s="91" t="s">
        <v>722</v>
      </c>
      <c r="D137" s="91"/>
      <c r="E137" s="91" t="s">
        <v>321</v>
      </c>
      <c r="I137" s="92" t="s">
        <v>462</v>
      </c>
      <c r="J137" s="92" t="s">
        <v>723</v>
      </c>
    </row>
    <row r="138" spans="1:10" ht="15" customHeight="1" x14ac:dyDescent="0.25">
      <c r="A138" s="90" t="s">
        <v>304</v>
      </c>
      <c r="B138" s="90" t="str">
        <f t="shared" si="2"/>
        <v>243</v>
      </c>
      <c r="C138" s="91" t="s">
        <v>724</v>
      </c>
      <c r="D138" s="91"/>
      <c r="E138" s="91" t="s">
        <v>321</v>
      </c>
      <c r="I138" s="92" t="s">
        <v>465</v>
      </c>
      <c r="J138" s="92" t="s">
        <v>725</v>
      </c>
    </row>
    <row r="139" spans="1:10" ht="15" customHeight="1" x14ac:dyDescent="0.25">
      <c r="A139" s="90" t="s">
        <v>304</v>
      </c>
      <c r="B139" s="90" t="str">
        <f t="shared" si="2"/>
        <v>244</v>
      </c>
      <c r="C139" s="91" t="s">
        <v>726</v>
      </c>
      <c r="D139" s="91"/>
      <c r="E139" s="91" t="s">
        <v>656</v>
      </c>
      <c r="I139" s="92" t="s">
        <v>468</v>
      </c>
      <c r="J139" s="92" t="s">
        <v>727</v>
      </c>
    </row>
    <row r="140" spans="1:10" ht="15" customHeight="1" x14ac:dyDescent="0.25">
      <c r="A140" s="90" t="s">
        <v>304</v>
      </c>
      <c r="B140" s="90" t="str">
        <f t="shared" si="2"/>
        <v>246</v>
      </c>
      <c r="C140" s="91" t="s">
        <v>728</v>
      </c>
      <c r="D140" s="91"/>
      <c r="E140" s="91" t="s">
        <v>656</v>
      </c>
      <c r="I140" s="92" t="s">
        <v>471</v>
      </c>
      <c r="J140" s="92" t="s">
        <v>729</v>
      </c>
    </row>
    <row r="141" spans="1:10" ht="15" customHeight="1" x14ac:dyDescent="0.25">
      <c r="A141" s="90" t="s">
        <v>304</v>
      </c>
      <c r="B141" s="90" t="str">
        <f t="shared" si="2"/>
        <v>248</v>
      </c>
      <c r="C141" s="91" t="s">
        <v>730</v>
      </c>
      <c r="D141" s="91"/>
      <c r="E141" s="91" t="s">
        <v>321</v>
      </c>
      <c r="I141" s="92" t="s">
        <v>474</v>
      </c>
      <c r="J141" s="92" t="s">
        <v>731</v>
      </c>
    </row>
    <row r="142" spans="1:10" ht="15" customHeight="1" x14ac:dyDescent="0.25">
      <c r="A142" s="90" t="s">
        <v>304</v>
      </c>
      <c r="B142" s="90" t="str">
        <f t="shared" si="2"/>
        <v>249</v>
      </c>
      <c r="C142" s="91" t="s">
        <v>732</v>
      </c>
      <c r="D142" s="91"/>
      <c r="E142" s="91" t="s">
        <v>321</v>
      </c>
      <c r="I142" s="92" t="s">
        <v>477</v>
      </c>
      <c r="J142" s="92" t="s">
        <v>733</v>
      </c>
    </row>
    <row r="143" spans="1:10" ht="15" customHeight="1" x14ac:dyDescent="0.25">
      <c r="A143" s="90" t="s">
        <v>304</v>
      </c>
      <c r="B143" s="90" t="str">
        <f t="shared" si="2"/>
        <v>250</v>
      </c>
      <c r="C143" s="91" t="s">
        <v>734</v>
      </c>
      <c r="D143" s="91"/>
      <c r="E143" s="91" t="s">
        <v>321</v>
      </c>
      <c r="I143" s="92" t="s">
        <v>480</v>
      </c>
      <c r="J143" s="92" t="s">
        <v>735</v>
      </c>
    </row>
    <row r="144" spans="1:10" ht="15" customHeight="1" x14ac:dyDescent="0.25">
      <c r="A144" s="90" t="s">
        <v>304</v>
      </c>
      <c r="B144" s="90" t="str">
        <f t="shared" si="2"/>
        <v>251</v>
      </c>
      <c r="C144" s="91" t="s">
        <v>736</v>
      </c>
      <c r="D144" s="91"/>
      <c r="E144" s="91" t="s">
        <v>321</v>
      </c>
      <c r="I144" s="92" t="s">
        <v>486</v>
      </c>
      <c r="J144" s="92" t="s">
        <v>737</v>
      </c>
    </row>
    <row r="145" spans="1:10" ht="15" customHeight="1" x14ac:dyDescent="0.25">
      <c r="A145" s="90" t="s">
        <v>304</v>
      </c>
      <c r="B145" s="90" t="str">
        <f t="shared" si="2"/>
        <v>252</v>
      </c>
      <c r="C145" s="91" t="s">
        <v>738</v>
      </c>
      <c r="D145" s="91"/>
      <c r="E145" s="91" t="s">
        <v>321</v>
      </c>
      <c r="I145" s="92" t="s">
        <v>492</v>
      </c>
      <c r="J145" s="92" t="s">
        <v>739</v>
      </c>
    </row>
    <row r="146" spans="1:10" ht="15" customHeight="1" x14ac:dyDescent="0.25">
      <c r="A146" s="90" t="s">
        <v>304</v>
      </c>
      <c r="B146" s="90" t="str">
        <f t="shared" si="2"/>
        <v>253</v>
      </c>
      <c r="C146" s="91" t="s">
        <v>740</v>
      </c>
      <c r="D146" s="91"/>
      <c r="E146" s="91" t="s">
        <v>321</v>
      </c>
      <c r="I146" s="92" t="s">
        <v>495</v>
      </c>
      <c r="J146" s="92" t="s">
        <v>741</v>
      </c>
    </row>
    <row r="147" spans="1:10" ht="15" customHeight="1" x14ac:dyDescent="0.25">
      <c r="A147" s="90" t="s">
        <v>304</v>
      </c>
      <c r="B147" s="90" t="str">
        <f t="shared" si="2"/>
        <v>255</v>
      </c>
      <c r="C147" s="91" t="s">
        <v>742</v>
      </c>
      <c r="D147" s="91"/>
      <c r="E147" s="91" t="s">
        <v>321</v>
      </c>
      <c r="I147" s="92" t="s">
        <v>498</v>
      </c>
      <c r="J147" s="92" t="s">
        <v>743</v>
      </c>
    </row>
    <row r="148" spans="1:10" ht="15" customHeight="1" x14ac:dyDescent="0.25">
      <c r="A148" s="90" t="s">
        <v>304</v>
      </c>
      <c r="B148" s="90" t="str">
        <f t="shared" si="2"/>
        <v>256</v>
      </c>
      <c r="C148" s="91" t="s">
        <v>744</v>
      </c>
      <c r="D148" s="91"/>
      <c r="E148" s="91" t="s">
        <v>321</v>
      </c>
      <c r="I148" s="92" t="s">
        <v>501</v>
      </c>
      <c r="J148" s="92" t="s">
        <v>745</v>
      </c>
    </row>
    <row r="149" spans="1:10" ht="15" customHeight="1" x14ac:dyDescent="0.25">
      <c r="A149" s="90" t="s">
        <v>304</v>
      </c>
      <c r="B149" s="90" t="str">
        <f t="shared" si="2"/>
        <v>257</v>
      </c>
      <c r="C149" s="91" t="s">
        <v>746</v>
      </c>
      <c r="D149" s="91"/>
      <c r="E149" s="91" t="s">
        <v>321</v>
      </c>
      <c r="I149" s="92" t="s">
        <v>504</v>
      </c>
      <c r="J149" s="92" t="s">
        <v>747</v>
      </c>
    </row>
    <row r="150" spans="1:10" ht="15" customHeight="1" x14ac:dyDescent="0.25">
      <c r="A150" s="90" t="s">
        <v>304</v>
      </c>
      <c r="B150" s="90" t="str">
        <f t="shared" si="2"/>
        <v>259</v>
      </c>
      <c r="C150" s="91" t="s">
        <v>748</v>
      </c>
      <c r="D150" s="91"/>
      <c r="E150" s="91" t="s">
        <v>321</v>
      </c>
      <c r="I150" s="92" t="s">
        <v>507</v>
      </c>
      <c r="J150" s="92" t="s">
        <v>749</v>
      </c>
    </row>
    <row r="151" spans="1:10" ht="15" customHeight="1" x14ac:dyDescent="0.25">
      <c r="A151" s="90" t="s">
        <v>304</v>
      </c>
      <c r="B151" s="90" t="str">
        <f t="shared" si="2"/>
        <v>262</v>
      </c>
      <c r="C151" s="91" t="s">
        <v>750</v>
      </c>
      <c r="D151" s="91"/>
      <c r="E151" s="91" t="s">
        <v>321</v>
      </c>
      <c r="I151" s="92" t="s">
        <v>513</v>
      </c>
      <c r="J151" s="92" t="s">
        <v>751</v>
      </c>
    </row>
    <row r="152" spans="1:10" ht="15" customHeight="1" x14ac:dyDescent="0.25">
      <c r="A152" s="90" t="s">
        <v>304</v>
      </c>
      <c r="B152" s="90" t="str">
        <f t="shared" si="2"/>
        <v>264</v>
      </c>
      <c r="C152" s="91" t="s">
        <v>752</v>
      </c>
      <c r="D152" s="91"/>
      <c r="E152" s="91" t="s">
        <v>321</v>
      </c>
      <c r="I152" s="92" t="s">
        <v>516</v>
      </c>
      <c r="J152" s="92" t="s">
        <v>753</v>
      </c>
    </row>
    <row r="153" spans="1:10" ht="15" customHeight="1" x14ac:dyDescent="0.25">
      <c r="A153" s="90" t="s">
        <v>304</v>
      </c>
      <c r="B153" s="90" t="str">
        <f t="shared" si="2"/>
        <v>265</v>
      </c>
      <c r="C153" s="91" t="s">
        <v>754</v>
      </c>
      <c r="D153" s="91"/>
      <c r="E153" s="91" t="s">
        <v>321</v>
      </c>
      <c r="I153" s="92" t="s">
        <v>519</v>
      </c>
      <c r="J153" s="92" t="s">
        <v>755</v>
      </c>
    </row>
    <row r="154" spans="1:10" ht="15" customHeight="1" x14ac:dyDescent="0.25">
      <c r="A154" s="90" t="s">
        <v>304</v>
      </c>
      <c r="B154" s="90" t="str">
        <f t="shared" si="2"/>
        <v>268</v>
      </c>
      <c r="C154" s="91" t="s">
        <v>756</v>
      </c>
      <c r="D154" s="91"/>
      <c r="E154" s="91" t="s">
        <v>321</v>
      </c>
      <c r="I154" s="92" t="s">
        <v>525</v>
      </c>
      <c r="J154" s="92" t="s">
        <v>757</v>
      </c>
    </row>
    <row r="155" spans="1:10" ht="15" customHeight="1" x14ac:dyDescent="0.25">
      <c r="A155" s="90" t="s">
        <v>304</v>
      </c>
      <c r="B155" s="90" t="str">
        <f t="shared" si="2"/>
        <v>269</v>
      </c>
      <c r="C155" s="91" t="s">
        <v>758</v>
      </c>
      <c r="D155" s="91"/>
      <c r="E155" s="91" t="s">
        <v>656</v>
      </c>
      <c r="I155" s="92" t="s">
        <v>534</v>
      </c>
      <c r="J155" s="92" t="s">
        <v>759</v>
      </c>
    </row>
    <row r="156" spans="1:10" ht="15" customHeight="1" x14ac:dyDescent="0.25">
      <c r="A156" s="90" t="s">
        <v>304</v>
      </c>
      <c r="B156" s="90" t="str">
        <f t="shared" si="2"/>
        <v>270</v>
      </c>
      <c r="C156" s="91" t="s">
        <v>760</v>
      </c>
      <c r="D156" s="91"/>
      <c r="E156" s="91" t="s">
        <v>656</v>
      </c>
      <c r="I156" s="92" t="s">
        <v>540</v>
      </c>
      <c r="J156" s="92" t="s">
        <v>761</v>
      </c>
    </row>
    <row r="157" spans="1:10" ht="15" customHeight="1" x14ac:dyDescent="0.25">
      <c r="A157" s="90" t="s">
        <v>304</v>
      </c>
      <c r="B157" s="90" t="str">
        <f t="shared" si="2"/>
        <v>271</v>
      </c>
      <c r="C157" s="91" t="s">
        <v>762</v>
      </c>
      <c r="D157" s="91"/>
      <c r="E157" s="91" t="s">
        <v>656</v>
      </c>
      <c r="I157" s="92" t="s">
        <v>543</v>
      </c>
      <c r="J157" s="92" t="s">
        <v>763</v>
      </c>
    </row>
    <row r="158" spans="1:10" ht="15" customHeight="1" x14ac:dyDescent="0.25">
      <c r="A158" s="90" t="s">
        <v>304</v>
      </c>
      <c r="B158" s="90" t="str">
        <f t="shared" si="2"/>
        <v>273</v>
      </c>
      <c r="C158" s="91" t="s">
        <v>764</v>
      </c>
      <c r="D158" s="91"/>
      <c r="E158" s="91" t="s">
        <v>656</v>
      </c>
      <c r="I158" s="92" t="s">
        <v>549</v>
      </c>
      <c r="J158" s="92" t="s">
        <v>765</v>
      </c>
    </row>
    <row r="159" spans="1:10" ht="15" customHeight="1" x14ac:dyDescent="0.25">
      <c r="A159" s="90" t="s">
        <v>304</v>
      </c>
      <c r="B159" s="90" t="str">
        <f t="shared" si="2"/>
        <v>275</v>
      </c>
      <c r="C159" s="91" t="s">
        <v>766</v>
      </c>
      <c r="D159" s="91"/>
      <c r="E159" s="91" t="s">
        <v>767</v>
      </c>
      <c r="I159" s="92" t="s">
        <v>552</v>
      </c>
      <c r="J159" s="92" t="s">
        <v>768</v>
      </c>
    </row>
    <row r="160" spans="1:10" ht="15" customHeight="1" x14ac:dyDescent="0.25">
      <c r="A160" s="90" t="s">
        <v>304</v>
      </c>
      <c r="B160" s="90" t="str">
        <f t="shared" si="2"/>
        <v>276</v>
      </c>
      <c r="C160" s="91" t="s">
        <v>769</v>
      </c>
      <c r="D160" s="91"/>
      <c r="E160" s="91" t="s">
        <v>767</v>
      </c>
      <c r="I160" s="92" t="s">
        <v>555</v>
      </c>
      <c r="J160" s="92" t="s">
        <v>770</v>
      </c>
    </row>
    <row r="161" spans="1:10" ht="15" customHeight="1" x14ac:dyDescent="0.25">
      <c r="A161" s="90" t="s">
        <v>304</v>
      </c>
      <c r="B161" s="90" t="str">
        <f t="shared" si="2"/>
        <v>277</v>
      </c>
      <c r="C161" s="91" t="s">
        <v>771</v>
      </c>
      <c r="D161" s="91"/>
      <c r="E161" s="91" t="s">
        <v>767</v>
      </c>
      <c r="I161" s="92" t="s">
        <v>558</v>
      </c>
      <c r="J161" s="92" t="s">
        <v>772</v>
      </c>
    </row>
    <row r="162" spans="1:10" ht="15" customHeight="1" x14ac:dyDescent="0.25">
      <c r="A162" s="90" t="s">
        <v>304</v>
      </c>
      <c r="B162" s="90" t="str">
        <f t="shared" si="2"/>
        <v>278</v>
      </c>
      <c r="C162" s="91" t="s">
        <v>773</v>
      </c>
      <c r="D162" s="91"/>
      <c r="E162" s="91" t="s">
        <v>656</v>
      </c>
      <c r="I162" s="92" t="s">
        <v>565</v>
      </c>
      <c r="J162" s="92" t="s">
        <v>774</v>
      </c>
    </row>
    <row r="163" spans="1:10" ht="15" customHeight="1" x14ac:dyDescent="0.25">
      <c r="A163" s="90" t="s">
        <v>304</v>
      </c>
      <c r="B163" s="90" t="str">
        <f t="shared" si="2"/>
        <v>279</v>
      </c>
      <c r="C163" s="91" t="s">
        <v>775</v>
      </c>
      <c r="D163" s="91"/>
      <c r="E163" s="91" t="s">
        <v>767</v>
      </c>
      <c r="I163" s="92" t="s">
        <v>571</v>
      </c>
      <c r="J163" s="92" t="s">
        <v>776</v>
      </c>
    </row>
    <row r="164" spans="1:10" ht="15" customHeight="1" x14ac:dyDescent="0.25">
      <c r="A164" s="90" t="s">
        <v>304</v>
      </c>
      <c r="B164" s="90" t="str">
        <f t="shared" si="2"/>
        <v>280</v>
      </c>
      <c r="C164" s="91" t="s">
        <v>777</v>
      </c>
      <c r="D164" s="91"/>
      <c r="E164" s="91" t="s">
        <v>656</v>
      </c>
      <c r="I164" s="92" t="s">
        <v>574</v>
      </c>
      <c r="J164" s="92" t="s">
        <v>778</v>
      </c>
    </row>
    <row r="165" spans="1:10" ht="15" customHeight="1" x14ac:dyDescent="0.25">
      <c r="A165" s="90" t="s">
        <v>304</v>
      </c>
      <c r="B165" s="90" t="str">
        <f t="shared" si="2"/>
        <v>284</v>
      </c>
      <c r="C165" s="91" t="s">
        <v>779</v>
      </c>
      <c r="D165" s="91"/>
      <c r="E165" s="91" t="s">
        <v>656</v>
      </c>
      <c r="I165" s="92" t="s">
        <v>577</v>
      </c>
      <c r="J165" s="92" t="s">
        <v>780</v>
      </c>
    </row>
    <row r="166" spans="1:10" ht="15" customHeight="1" x14ac:dyDescent="0.25">
      <c r="A166" s="90" t="s">
        <v>304</v>
      </c>
      <c r="B166" s="90" t="str">
        <f t="shared" si="2"/>
        <v>287</v>
      </c>
      <c r="C166" s="91" t="s">
        <v>781</v>
      </c>
      <c r="D166" s="91"/>
      <c r="E166" s="91" t="s">
        <v>656</v>
      </c>
      <c r="I166" s="92" t="s">
        <v>580</v>
      </c>
      <c r="J166" s="92" t="s">
        <v>782</v>
      </c>
    </row>
    <row r="167" spans="1:10" ht="15" customHeight="1" x14ac:dyDescent="0.25">
      <c r="A167" s="90" t="s">
        <v>304</v>
      </c>
      <c r="B167" s="90" t="str">
        <f t="shared" si="2"/>
        <v>288</v>
      </c>
      <c r="C167" s="91" t="s">
        <v>783</v>
      </c>
      <c r="D167" s="91"/>
      <c r="E167" s="91" t="s">
        <v>656</v>
      </c>
      <c r="I167" s="92" t="s">
        <v>583</v>
      </c>
      <c r="J167" s="92" t="s">
        <v>784</v>
      </c>
    </row>
    <row r="168" spans="1:10" ht="15" customHeight="1" x14ac:dyDescent="0.25">
      <c r="A168" s="90" t="s">
        <v>304</v>
      </c>
      <c r="B168" s="90" t="str">
        <f t="shared" si="2"/>
        <v>289</v>
      </c>
      <c r="C168" s="91" t="s">
        <v>785</v>
      </c>
      <c r="D168" s="91"/>
      <c r="E168" s="91" t="s">
        <v>321</v>
      </c>
      <c r="I168" s="92" t="s">
        <v>586</v>
      </c>
      <c r="J168" s="92" t="s">
        <v>786</v>
      </c>
    </row>
    <row r="169" spans="1:10" ht="15" customHeight="1" x14ac:dyDescent="0.25">
      <c r="A169" s="90" t="s">
        <v>304</v>
      </c>
      <c r="B169" s="90" t="str">
        <f t="shared" si="2"/>
        <v>290</v>
      </c>
      <c r="C169" s="91" t="s">
        <v>787</v>
      </c>
      <c r="D169" s="91"/>
      <c r="E169" s="91" t="s">
        <v>656</v>
      </c>
      <c r="I169" s="92" t="s">
        <v>598</v>
      </c>
      <c r="J169" s="92" t="s">
        <v>788</v>
      </c>
    </row>
    <row r="170" spans="1:10" ht="15" customHeight="1" x14ac:dyDescent="0.25">
      <c r="A170" s="90" t="s">
        <v>304</v>
      </c>
      <c r="B170" s="90" t="str">
        <f t="shared" si="2"/>
        <v>291</v>
      </c>
      <c r="C170" s="91" t="s">
        <v>789</v>
      </c>
      <c r="D170" s="91"/>
      <c r="E170" s="91" t="s">
        <v>321</v>
      </c>
      <c r="I170" s="92" t="s">
        <v>607</v>
      </c>
      <c r="J170" s="92" t="s">
        <v>790</v>
      </c>
    </row>
    <row r="171" spans="1:10" ht="15" customHeight="1" x14ac:dyDescent="0.25">
      <c r="A171" s="90" t="s">
        <v>304</v>
      </c>
      <c r="B171" s="90" t="str">
        <f t="shared" si="2"/>
        <v>292</v>
      </c>
      <c r="C171" s="91" t="s">
        <v>791</v>
      </c>
      <c r="D171" s="91"/>
      <c r="E171" s="91" t="s">
        <v>767</v>
      </c>
      <c r="I171" s="92" t="s">
        <v>610</v>
      </c>
      <c r="J171" s="92" t="s">
        <v>792</v>
      </c>
    </row>
    <row r="172" spans="1:10" ht="15" customHeight="1" x14ac:dyDescent="0.25">
      <c r="A172" s="90" t="s">
        <v>304</v>
      </c>
      <c r="B172" s="90" t="str">
        <f t="shared" si="2"/>
        <v>293</v>
      </c>
      <c r="C172" s="91" t="s">
        <v>793</v>
      </c>
      <c r="D172" s="91"/>
      <c r="E172" s="91" t="s">
        <v>321</v>
      </c>
      <c r="I172" s="92" t="s">
        <v>613</v>
      </c>
      <c r="J172" s="92" t="s">
        <v>794</v>
      </c>
    </row>
    <row r="173" spans="1:10" ht="15" customHeight="1" x14ac:dyDescent="0.25">
      <c r="A173" s="90" t="s">
        <v>304</v>
      </c>
      <c r="B173" s="90" t="str">
        <f t="shared" si="2"/>
        <v>294</v>
      </c>
      <c r="C173" s="91" t="s">
        <v>795</v>
      </c>
      <c r="D173" s="91"/>
      <c r="E173" s="91" t="s">
        <v>321</v>
      </c>
      <c r="I173" s="92" t="s">
        <v>616</v>
      </c>
      <c r="J173" s="92" t="s">
        <v>796</v>
      </c>
    </row>
    <row r="174" spans="1:10" ht="15" customHeight="1" x14ac:dyDescent="0.25">
      <c r="A174" s="90" t="s">
        <v>304</v>
      </c>
      <c r="B174" s="90" t="str">
        <f t="shared" si="2"/>
        <v>295</v>
      </c>
      <c r="C174" s="91" t="s">
        <v>797</v>
      </c>
      <c r="D174" s="91"/>
      <c r="E174" s="91" t="s">
        <v>321</v>
      </c>
      <c r="I174" s="92" t="s">
        <v>619</v>
      </c>
      <c r="J174" s="92" t="s">
        <v>798</v>
      </c>
    </row>
    <row r="175" spans="1:10" ht="15" customHeight="1" x14ac:dyDescent="0.25">
      <c r="A175" s="90" t="s">
        <v>304</v>
      </c>
      <c r="B175" s="90" t="str">
        <f t="shared" si="2"/>
        <v>296</v>
      </c>
      <c r="C175" s="91" t="s">
        <v>799</v>
      </c>
      <c r="D175" s="91"/>
      <c r="E175" s="91" t="s">
        <v>321</v>
      </c>
      <c r="I175" s="92" t="s">
        <v>622</v>
      </c>
      <c r="J175" s="92" t="s">
        <v>800</v>
      </c>
    </row>
    <row r="176" spans="1:10" ht="15" customHeight="1" x14ac:dyDescent="0.25">
      <c r="A176" s="90" t="s">
        <v>304</v>
      </c>
      <c r="B176" s="90" t="str">
        <f t="shared" si="2"/>
        <v>297</v>
      </c>
      <c r="C176" s="91" t="s">
        <v>801</v>
      </c>
      <c r="D176" s="91"/>
      <c r="E176" s="91" t="s">
        <v>321</v>
      </c>
      <c r="I176" s="92" t="s">
        <v>625</v>
      </c>
      <c r="J176" s="92" t="s">
        <v>802</v>
      </c>
    </row>
    <row r="177" spans="1:10" ht="15" customHeight="1" x14ac:dyDescent="0.25">
      <c r="A177" s="90" t="s">
        <v>304</v>
      </c>
      <c r="B177" s="90" t="str">
        <f t="shared" si="2"/>
        <v>298</v>
      </c>
      <c r="C177" s="91" t="s">
        <v>803</v>
      </c>
      <c r="D177" s="91"/>
      <c r="E177" s="91" t="s">
        <v>321</v>
      </c>
      <c r="I177" s="92" t="s">
        <v>628</v>
      </c>
      <c r="J177" s="92" t="s">
        <v>804</v>
      </c>
    </row>
    <row r="178" spans="1:10" ht="15" customHeight="1" x14ac:dyDescent="0.25">
      <c r="A178" s="90" t="s">
        <v>304</v>
      </c>
      <c r="B178" s="90" t="str">
        <f t="shared" si="2"/>
        <v>299</v>
      </c>
      <c r="C178" s="91" t="s">
        <v>805</v>
      </c>
      <c r="D178" s="91"/>
      <c r="E178" s="91" t="s">
        <v>321</v>
      </c>
      <c r="I178" s="92" t="s">
        <v>631</v>
      </c>
      <c r="J178" s="92" t="s">
        <v>806</v>
      </c>
    </row>
    <row r="179" spans="1:10" ht="15" customHeight="1" x14ac:dyDescent="0.25">
      <c r="A179" s="90" t="s">
        <v>304</v>
      </c>
      <c r="B179" s="90" t="str">
        <f t="shared" si="2"/>
        <v>300</v>
      </c>
      <c r="C179" s="91" t="s">
        <v>807</v>
      </c>
      <c r="D179" s="91"/>
      <c r="E179" s="91" t="s">
        <v>321</v>
      </c>
      <c r="I179" s="92" t="s">
        <v>634</v>
      </c>
      <c r="J179" s="92" t="s">
        <v>808</v>
      </c>
    </row>
    <row r="180" spans="1:10" ht="15" customHeight="1" x14ac:dyDescent="0.25">
      <c r="A180" s="90" t="s">
        <v>304</v>
      </c>
      <c r="B180" s="90" t="str">
        <f t="shared" si="2"/>
        <v>301</v>
      </c>
      <c r="C180" s="91" t="s">
        <v>809</v>
      </c>
      <c r="D180" s="91"/>
      <c r="E180" s="91" t="s">
        <v>321</v>
      </c>
      <c r="I180" s="92" t="s">
        <v>637</v>
      </c>
      <c r="J180" s="92" t="s">
        <v>810</v>
      </c>
    </row>
    <row r="181" spans="1:10" ht="15" customHeight="1" x14ac:dyDescent="0.25">
      <c r="A181" s="90" t="s">
        <v>304</v>
      </c>
      <c r="B181" s="90" t="str">
        <f t="shared" si="2"/>
        <v>617</v>
      </c>
      <c r="C181" s="91" t="s">
        <v>811</v>
      </c>
      <c r="D181" s="91"/>
      <c r="E181" s="91" t="s">
        <v>563</v>
      </c>
      <c r="I181" s="92" t="s">
        <v>640</v>
      </c>
      <c r="J181" s="92" t="s">
        <v>812</v>
      </c>
    </row>
    <row r="182" spans="1:10" ht="15" customHeight="1" x14ac:dyDescent="0.25">
      <c r="A182" s="90" t="s">
        <v>304</v>
      </c>
      <c r="B182" s="90" t="str">
        <f t="shared" si="2"/>
        <v>618</v>
      </c>
      <c r="C182" s="91" t="s">
        <v>813</v>
      </c>
      <c r="D182" s="91"/>
      <c r="E182" s="91" t="s">
        <v>814</v>
      </c>
      <c r="I182" s="92" t="s">
        <v>643</v>
      </c>
      <c r="J182" s="92" t="s">
        <v>815</v>
      </c>
    </row>
    <row r="183" spans="1:10" ht="15" customHeight="1" x14ac:dyDescent="0.25">
      <c r="A183" s="90" t="s">
        <v>304</v>
      </c>
      <c r="B183" s="90" t="str">
        <f t="shared" si="2"/>
        <v>620</v>
      </c>
      <c r="C183" s="91" t="s">
        <v>816</v>
      </c>
      <c r="D183" s="91"/>
      <c r="E183" s="91" t="s">
        <v>814</v>
      </c>
      <c r="I183" s="92" t="s">
        <v>646</v>
      </c>
      <c r="J183" s="92" t="s">
        <v>817</v>
      </c>
    </row>
    <row r="184" spans="1:10" ht="15" customHeight="1" x14ac:dyDescent="0.25">
      <c r="A184" s="90" t="s">
        <v>304</v>
      </c>
      <c r="B184" s="90" t="str">
        <f t="shared" si="2"/>
        <v>621</v>
      </c>
      <c r="C184" s="91" t="s">
        <v>818</v>
      </c>
      <c r="D184" s="91"/>
      <c r="E184" s="91" t="s">
        <v>563</v>
      </c>
      <c r="I184" s="92" t="s">
        <v>649</v>
      </c>
      <c r="J184" s="92" t="s">
        <v>819</v>
      </c>
    </row>
    <row r="185" spans="1:10" ht="15" customHeight="1" x14ac:dyDescent="0.25">
      <c r="A185" s="90" t="s">
        <v>304</v>
      </c>
      <c r="B185" s="90" t="str">
        <f t="shared" si="2"/>
        <v>622</v>
      </c>
      <c r="C185" s="91" t="s">
        <v>820</v>
      </c>
      <c r="D185" s="91"/>
      <c r="E185" s="91" t="s">
        <v>563</v>
      </c>
      <c r="I185" s="92" t="s">
        <v>821</v>
      </c>
      <c r="J185" s="92" t="s">
        <v>822</v>
      </c>
    </row>
    <row r="186" spans="1:10" ht="15" customHeight="1" x14ac:dyDescent="0.25">
      <c r="A186" s="90" t="s">
        <v>304</v>
      </c>
      <c r="B186" s="90" t="str">
        <f t="shared" si="2"/>
        <v>625</v>
      </c>
      <c r="C186" s="91" t="s">
        <v>823</v>
      </c>
      <c r="D186" s="91"/>
      <c r="E186" s="91" t="s">
        <v>814</v>
      </c>
      <c r="I186" s="92" t="s">
        <v>824</v>
      </c>
      <c r="J186" s="92" t="s">
        <v>825</v>
      </c>
    </row>
    <row r="187" spans="1:10" ht="15" customHeight="1" x14ac:dyDescent="0.25">
      <c r="A187" s="90" t="s">
        <v>304</v>
      </c>
      <c r="B187" s="90" t="str">
        <f t="shared" si="2"/>
        <v>626</v>
      </c>
      <c r="C187" s="91" t="s">
        <v>826</v>
      </c>
      <c r="D187" s="91"/>
      <c r="E187" s="91" t="s">
        <v>814</v>
      </c>
      <c r="I187" s="92" t="s">
        <v>827</v>
      </c>
      <c r="J187" s="92" t="s">
        <v>828</v>
      </c>
    </row>
    <row r="188" spans="1:10" ht="15" customHeight="1" x14ac:dyDescent="0.25">
      <c r="A188" s="90" t="s">
        <v>304</v>
      </c>
      <c r="B188" s="90" t="str">
        <f t="shared" si="2"/>
        <v>628</v>
      </c>
      <c r="C188" s="91" t="s">
        <v>829</v>
      </c>
      <c r="D188" s="91"/>
      <c r="E188" s="91" t="s">
        <v>814</v>
      </c>
      <c r="I188" s="92" t="s">
        <v>830</v>
      </c>
      <c r="J188" s="92" t="s">
        <v>831</v>
      </c>
    </row>
    <row r="189" spans="1:10" ht="15" customHeight="1" x14ac:dyDescent="0.25">
      <c r="A189" s="90" t="s">
        <v>304</v>
      </c>
      <c r="B189" s="90" t="str">
        <f t="shared" si="2"/>
        <v>629</v>
      </c>
      <c r="C189" s="91" t="s">
        <v>832</v>
      </c>
      <c r="D189" s="91"/>
      <c r="E189" s="91" t="s">
        <v>814</v>
      </c>
      <c r="I189" s="92" t="s">
        <v>833</v>
      </c>
      <c r="J189" s="92" t="s">
        <v>834</v>
      </c>
    </row>
    <row r="190" spans="1:10" ht="15" customHeight="1" x14ac:dyDescent="0.25">
      <c r="A190" s="90" t="s">
        <v>304</v>
      </c>
      <c r="B190" s="90" t="str">
        <f t="shared" si="2"/>
        <v>630</v>
      </c>
      <c r="C190" s="91" t="s">
        <v>835</v>
      </c>
      <c r="D190" s="91"/>
      <c r="E190" s="91" t="s">
        <v>814</v>
      </c>
      <c r="I190" s="92" t="s">
        <v>836</v>
      </c>
      <c r="J190" s="92" t="s">
        <v>837</v>
      </c>
    </row>
    <row r="191" spans="1:10" ht="15" customHeight="1" x14ac:dyDescent="0.25">
      <c r="A191" s="90" t="s">
        <v>304</v>
      </c>
      <c r="B191" s="90" t="str">
        <f t="shared" si="2"/>
        <v>631</v>
      </c>
      <c r="C191" s="91" t="s">
        <v>838</v>
      </c>
      <c r="D191" s="91"/>
      <c r="E191" s="91" t="s">
        <v>814</v>
      </c>
      <c r="I191" s="92" t="s">
        <v>839</v>
      </c>
      <c r="J191" s="92" t="s">
        <v>840</v>
      </c>
    </row>
    <row r="192" spans="1:10" ht="15" customHeight="1" x14ac:dyDescent="0.25">
      <c r="A192" s="90" t="s">
        <v>304</v>
      </c>
      <c r="B192" s="90" t="str">
        <f t="shared" si="2"/>
        <v>632</v>
      </c>
      <c r="C192" s="91" t="s">
        <v>841</v>
      </c>
      <c r="D192" s="91"/>
      <c r="E192" s="91" t="s">
        <v>814</v>
      </c>
      <c r="I192" s="92" t="s">
        <v>842</v>
      </c>
      <c r="J192" s="92" t="s">
        <v>843</v>
      </c>
    </row>
    <row r="193" spans="1:10" ht="15" customHeight="1" x14ac:dyDescent="0.25">
      <c r="A193" s="90" t="s">
        <v>304</v>
      </c>
      <c r="B193" s="90" t="str">
        <f t="shared" si="2"/>
        <v>633</v>
      </c>
      <c r="C193" s="91" t="s">
        <v>844</v>
      </c>
      <c r="D193" s="91"/>
      <c r="E193" s="91" t="s">
        <v>814</v>
      </c>
      <c r="I193" s="92" t="s">
        <v>845</v>
      </c>
      <c r="J193" s="92" t="s">
        <v>846</v>
      </c>
    </row>
    <row r="194" spans="1:10" ht="15" customHeight="1" x14ac:dyDescent="0.25">
      <c r="A194" s="90" t="s">
        <v>304</v>
      </c>
      <c r="B194" s="90" t="str">
        <f t="shared" ref="B194:B257" si="3">LEFT(C194,3)</f>
        <v>634</v>
      </c>
      <c r="C194" s="91" t="s">
        <v>847</v>
      </c>
      <c r="D194" s="91"/>
      <c r="E194" s="91" t="s">
        <v>814</v>
      </c>
      <c r="I194" s="92" t="s">
        <v>848</v>
      </c>
      <c r="J194" s="92" t="s">
        <v>849</v>
      </c>
    </row>
    <row r="195" spans="1:10" ht="15" customHeight="1" x14ac:dyDescent="0.25">
      <c r="A195" s="90" t="s">
        <v>304</v>
      </c>
      <c r="B195" s="90" t="str">
        <f t="shared" si="3"/>
        <v>635</v>
      </c>
      <c r="C195" s="91" t="s">
        <v>850</v>
      </c>
      <c r="D195" s="91"/>
      <c r="E195" s="91" t="s">
        <v>814</v>
      </c>
      <c r="I195" s="92" t="s">
        <v>851</v>
      </c>
      <c r="J195" s="92" t="s">
        <v>852</v>
      </c>
    </row>
    <row r="196" spans="1:10" ht="15" customHeight="1" x14ac:dyDescent="0.25">
      <c r="A196" s="90" t="s">
        <v>304</v>
      </c>
      <c r="B196" s="90" t="str">
        <f t="shared" si="3"/>
        <v>641</v>
      </c>
      <c r="C196" s="91" t="s">
        <v>853</v>
      </c>
      <c r="D196" s="91"/>
      <c r="E196" s="91" t="s">
        <v>814</v>
      </c>
      <c r="I196" s="92" t="s">
        <v>854</v>
      </c>
      <c r="J196" s="92" t="s">
        <v>855</v>
      </c>
    </row>
    <row r="197" spans="1:10" ht="15" customHeight="1" x14ac:dyDescent="0.25">
      <c r="A197" s="90" t="s">
        <v>304</v>
      </c>
      <c r="B197" s="90" t="str">
        <f t="shared" si="3"/>
        <v>642</v>
      </c>
      <c r="C197" s="91" t="s">
        <v>856</v>
      </c>
      <c r="D197" s="91"/>
      <c r="E197" s="91" t="s">
        <v>814</v>
      </c>
      <c r="I197" s="92" t="s">
        <v>857</v>
      </c>
      <c r="J197" s="92" t="s">
        <v>858</v>
      </c>
    </row>
    <row r="198" spans="1:10" ht="15" customHeight="1" x14ac:dyDescent="0.25">
      <c r="A198" s="90" t="s">
        <v>304</v>
      </c>
      <c r="B198" s="90" t="str">
        <f t="shared" si="3"/>
        <v>643</v>
      </c>
      <c r="C198" s="91" t="s">
        <v>859</v>
      </c>
      <c r="D198" s="91"/>
      <c r="E198" s="91" t="s">
        <v>814</v>
      </c>
      <c r="I198" s="92" t="s">
        <v>860</v>
      </c>
      <c r="J198" s="92" t="s">
        <v>861</v>
      </c>
    </row>
    <row r="199" spans="1:10" ht="15" customHeight="1" x14ac:dyDescent="0.25">
      <c r="A199" s="90" t="s">
        <v>304</v>
      </c>
      <c r="B199" s="90" t="str">
        <f t="shared" si="3"/>
        <v>644</v>
      </c>
      <c r="C199" s="91" t="s">
        <v>862</v>
      </c>
      <c r="D199" s="91"/>
      <c r="E199" s="91" t="s">
        <v>814</v>
      </c>
      <c r="I199" s="92" t="s">
        <v>863</v>
      </c>
      <c r="J199" s="92" t="s">
        <v>864</v>
      </c>
    </row>
    <row r="200" spans="1:10" ht="15" customHeight="1" x14ac:dyDescent="0.25">
      <c r="A200" s="90" t="s">
        <v>304</v>
      </c>
      <c r="B200" s="90" t="str">
        <f t="shared" si="3"/>
        <v>645</v>
      </c>
      <c r="C200" s="91" t="s">
        <v>865</v>
      </c>
      <c r="D200" s="91"/>
      <c r="E200" s="91" t="s">
        <v>814</v>
      </c>
      <c r="I200" s="92" t="s">
        <v>866</v>
      </c>
      <c r="J200" s="92" t="s">
        <v>867</v>
      </c>
    </row>
    <row r="201" spans="1:10" ht="15" customHeight="1" x14ac:dyDescent="0.25">
      <c r="A201" s="90" t="s">
        <v>304</v>
      </c>
      <c r="B201" s="90" t="str">
        <f t="shared" si="3"/>
        <v>651</v>
      </c>
      <c r="C201" s="91" t="s">
        <v>868</v>
      </c>
      <c r="D201" s="91"/>
      <c r="E201" s="91" t="s">
        <v>814</v>
      </c>
      <c r="I201" s="92" t="s">
        <v>869</v>
      </c>
      <c r="J201" s="92" t="s">
        <v>870</v>
      </c>
    </row>
    <row r="202" spans="1:10" ht="15" customHeight="1" x14ac:dyDescent="0.25">
      <c r="A202" s="90" t="s">
        <v>304</v>
      </c>
      <c r="B202" s="90" t="str">
        <f t="shared" si="3"/>
        <v>652</v>
      </c>
      <c r="C202" s="91" t="s">
        <v>871</v>
      </c>
      <c r="D202" s="91"/>
      <c r="E202" s="91" t="s">
        <v>814</v>
      </c>
      <c r="I202" s="92" t="s">
        <v>872</v>
      </c>
      <c r="J202" s="92" t="s">
        <v>873</v>
      </c>
    </row>
    <row r="203" spans="1:10" ht="15" customHeight="1" x14ac:dyDescent="0.25">
      <c r="A203" s="90" t="s">
        <v>304</v>
      </c>
      <c r="B203" s="90" t="str">
        <f t="shared" si="3"/>
        <v>653</v>
      </c>
      <c r="C203" s="91" t="s">
        <v>874</v>
      </c>
      <c r="D203" s="91"/>
      <c r="E203" s="91" t="s">
        <v>814</v>
      </c>
      <c r="I203" s="92" t="s">
        <v>875</v>
      </c>
      <c r="J203" s="92" t="s">
        <v>876</v>
      </c>
    </row>
    <row r="204" spans="1:10" ht="15" customHeight="1" x14ac:dyDescent="0.25">
      <c r="A204" s="90" t="s">
        <v>304</v>
      </c>
      <c r="B204" s="90" t="str">
        <f t="shared" si="3"/>
        <v>654</v>
      </c>
      <c r="C204" s="91" t="s">
        <v>877</v>
      </c>
      <c r="D204" s="91"/>
      <c r="E204" s="91" t="s">
        <v>563</v>
      </c>
      <c r="I204" s="92" t="s">
        <v>878</v>
      </c>
      <c r="J204" s="92" t="s">
        <v>879</v>
      </c>
    </row>
    <row r="205" spans="1:10" ht="15" customHeight="1" x14ac:dyDescent="0.25">
      <c r="A205" s="90" t="s">
        <v>304</v>
      </c>
      <c r="B205" s="90" t="str">
        <f t="shared" si="3"/>
        <v>655</v>
      </c>
      <c r="C205" s="91" t="s">
        <v>880</v>
      </c>
      <c r="D205" s="91"/>
      <c r="E205" s="91" t="s">
        <v>563</v>
      </c>
      <c r="I205" s="92" t="s">
        <v>881</v>
      </c>
      <c r="J205" s="92" t="s">
        <v>882</v>
      </c>
    </row>
    <row r="206" spans="1:10" ht="15" customHeight="1" x14ac:dyDescent="0.25">
      <c r="A206" s="90" t="s">
        <v>304</v>
      </c>
      <c r="B206" s="90" t="str">
        <f t="shared" si="3"/>
        <v>656</v>
      </c>
      <c r="C206" s="91" t="s">
        <v>883</v>
      </c>
      <c r="D206" s="91"/>
      <c r="E206" s="91" t="s">
        <v>814</v>
      </c>
      <c r="I206" s="92" t="s">
        <v>884</v>
      </c>
      <c r="J206" s="92" t="s">
        <v>885</v>
      </c>
    </row>
    <row r="207" spans="1:10" ht="15" customHeight="1" x14ac:dyDescent="0.25">
      <c r="A207" s="90" t="s">
        <v>304</v>
      </c>
      <c r="B207" s="90" t="str">
        <f t="shared" si="3"/>
        <v>657</v>
      </c>
      <c r="C207" s="91" t="s">
        <v>886</v>
      </c>
      <c r="D207" s="91"/>
      <c r="E207" s="91" t="s">
        <v>563</v>
      </c>
      <c r="I207" s="92" t="s">
        <v>887</v>
      </c>
      <c r="J207" s="92" t="s">
        <v>888</v>
      </c>
    </row>
    <row r="208" spans="1:10" ht="15" customHeight="1" x14ac:dyDescent="0.25">
      <c r="A208" s="90" t="s">
        <v>304</v>
      </c>
      <c r="B208" s="90" t="str">
        <f t="shared" si="3"/>
        <v>661</v>
      </c>
      <c r="C208" s="91" t="s">
        <v>889</v>
      </c>
      <c r="D208" s="91"/>
      <c r="E208" s="91" t="s">
        <v>814</v>
      </c>
      <c r="I208" s="92" t="s">
        <v>890</v>
      </c>
      <c r="J208" s="92" t="s">
        <v>891</v>
      </c>
    </row>
    <row r="209" spans="1:10" ht="15" customHeight="1" x14ac:dyDescent="0.25">
      <c r="A209" s="90" t="s">
        <v>304</v>
      </c>
      <c r="B209" s="90" t="str">
        <f t="shared" si="3"/>
        <v>662</v>
      </c>
      <c r="C209" s="91" t="s">
        <v>892</v>
      </c>
      <c r="D209" s="91"/>
      <c r="E209" s="91" t="s">
        <v>814</v>
      </c>
      <c r="I209" s="92" t="s">
        <v>893</v>
      </c>
      <c r="J209" s="92" t="s">
        <v>894</v>
      </c>
    </row>
    <row r="210" spans="1:10" ht="15" customHeight="1" x14ac:dyDescent="0.25">
      <c r="A210" s="90" t="s">
        <v>304</v>
      </c>
      <c r="B210" s="90" t="str">
        <f t="shared" si="3"/>
        <v>663</v>
      </c>
      <c r="C210" s="91" t="s">
        <v>895</v>
      </c>
      <c r="D210" s="91"/>
      <c r="E210" s="91" t="s">
        <v>814</v>
      </c>
      <c r="I210" s="92" t="s">
        <v>896</v>
      </c>
      <c r="J210" s="92" t="s">
        <v>897</v>
      </c>
    </row>
    <row r="211" spans="1:10" ht="15" customHeight="1" x14ac:dyDescent="0.25">
      <c r="A211" s="90" t="s">
        <v>304</v>
      </c>
      <c r="B211" s="90" t="str">
        <f t="shared" si="3"/>
        <v>664</v>
      </c>
      <c r="C211" s="91" t="s">
        <v>898</v>
      </c>
      <c r="D211" s="91"/>
      <c r="E211" s="91" t="s">
        <v>814</v>
      </c>
      <c r="I211" s="92" t="s">
        <v>899</v>
      </c>
      <c r="J211" s="92" t="s">
        <v>900</v>
      </c>
    </row>
    <row r="212" spans="1:10" ht="15" customHeight="1" x14ac:dyDescent="0.25">
      <c r="A212" s="90" t="s">
        <v>304</v>
      </c>
      <c r="B212" s="90" t="str">
        <f t="shared" si="3"/>
        <v>665</v>
      </c>
      <c r="C212" s="91" t="s">
        <v>901</v>
      </c>
      <c r="D212" s="91"/>
      <c r="E212" s="91" t="s">
        <v>814</v>
      </c>
      <c r="I212" s="92" t="s">
        <v>902</v>
      </c>
      <c r="J212" s="92" t="s">
        <v>903</v>
      </c>
    </row>
    <row r="213" spans="1:10" ht="15" customHeight="1" x14ac:dyDescent="0.25">
      <c r="A213" s="90" t="s">
        <v>304</v>
      </c>
      <c r="B213" s="90" t="str">
        <f t="shared" si="3"/>
        <v>666</v>
      </c>
      <c r="C213" s="91" t="s">
        <v>904</v>
      </c>
      <c r="D213" s="91"/>
      <c r="E213" s="91" t="s">
        <v>563</v>
      </c>
      <c r="I213" s="92" t="s">
        <v>905</v>
      </c>
      <c r="J213" s="92" t="s">
        <v>906</v>
      </c>
    </row>
    <row r="214" spans="1:10" ht="15" customHeight="1" x14ac:dyDescent="0.25">
      <c r="A214" s="90" t="s">
        <v>304</v>
      </c>
      <c r="B214" s="90" t="str">
        <f t="shared" si="3"/>
        <v>667</v>
      </c>
      <c r="C214" s="91" t="s">
        <v>907</v>
      </c>
      <c r="D214" s="91"/>
      <c r="E214" s="91" t="s">
        <v>563</v>
      </c>
      <c r="I214" s="92" t="s">
        <v>908</v>
      </c>
      <c r="J214" s="92" t="s">
        <v>909</v>
      </c>
    </row>
    <row r="215" spans="1:10" ht="15" customHeight="1" x14ac:dyDescent="0.25">
      <c r="A215" s="90" t="s">
        <v>304</v>
      </c>
      <c r="B215" s="90" t="str">
        <f t="shared" si="3"/>
        <v>668</v>
      </c>
      <c r="C215" s="91" t="s">
        <v>910</v>
      </c>
      <c r="D215" s="91"/>
      <c r="E215" s="91" t="s">
        <v>563</v>
      </c>
      <c r="I215" s="92" t="s">
        <v>911</v>
      </c>
      <c r="J215" s="92" t="s">
        <v>912</v>
      </c>
    </row>
    <row r="216" spans="1:10" ht="15" customHeight="1" x14ac:dyDescent="0.25">
      <c r="A216" s="90" t="s">
        <v>304</v>
      </c>
      <c r="B216" s="90" t="str">
        <f t="shared" si="3"/>
        <v>669</v>
      </c>
      <c r="C216" s="91" t="s">
        <v>913</v>
      </c>
      <c r="D216" s="91"/>
      <c r="E216" s="91" t="s">
        <v>563</v>
      </c>
      <c r="I216" s="92" t="s">
        <v>914</v>
      </c>
      <c r="J216" s="92" t="s">
        <v>915</v>
      </c>
    </row>
    <row r="217" spans="1:10" ht="15" customHeight="1" x14ac:dyDescent="0.25">
      <c r="A217" s="90" t="s">
        <v>304</v>
      </c>
      <c r="B217" s="90" t="str">
        <f t="shared" si="3"/>
        <v>802</v>
      </c>
      <c r="C217" s="91" t="s">
        <v>916</v>
      </c>
      <c r="D217" s="91"/>
      <c r="E217" s="91" t="s">
        <v>321</v>
      </c>
      <c r="I217" s="92" t="s">
        <v>917</v>
      </c>
      <c r="J217" s="92" t="s">
        <v>918</v>
      </c>
    </row>
    <row r="218" spans="1:10" ht="15" customHeight="1" x14ac:dyDescent="0.25">
      <c r="A218" s="90" t="s">
        <v>304</v>
      </c>
      <c r="B218" s="90" t="str">
        <f t="shared" si="3"/>
        <v>803</v>
      </c>
      <c r="C218" s="91" t="s">
        <v>919</v>
      </c>
      <c r="D218" s="91"/>
      <c r="E218" s="91" t="s">
        <v>321</v>
      </c>
      <c r="I218" s="92" t="s">
        <v>920</v>
      </c>
      <c r="J218" s="92" t="s">
        <v>921</v>
      </c>
    </row>
    <row r="219" spans="1:10" ht="15" customHeight="1" x14ac:dyDescent="0.25">
      <c r="A219" s="90" t="s">
        <v>304</v>
      </c>
      <c r="B219" s="90" t="str">
        <f t="shared" si="3"/>
        <v>806</v>
      </c>
      <c r="C219" s="91" t="s">
        <v>922</v>
      </c>
      <c r="D219" s="91"/>
      <c r="E219" s="91" t="s">
        <v>321</v>
      </c>
      <c r="I219" s="92" t="s">
        <v>923</v>
      </c>
      <c r="J219" s="92" t="s">
        <v>924</v>
      </c>
    </row>
    <row r="220" spans="1:10" ht="15" customHeight="1" x14ac:dyDescent="0.25">
      <c r="A220" s="90" t="s">
        <v>304</v>
      </c>
      <c r="B220" s="90" t="str">
        <f t="shared" si="3"/>
        <v>807</v>
      </c>
      <c r="C220" s="91" t="s">
        <v>925</v>
      </c>
      <c r="D220" s="91"/>
      <c r="E220" s="91" t="s">
        <v>321</v>
      </c>
      <c r="I220" s="92" t="s">
        <v>926</v>
      </c>
      <c r="J220" s="92" t="s">
        <v>927</v>
      </c>
    </row>
    <row r="221" spans="1:10" ht="15" customHeight="1" x14ac:dyDescent="0.25">
      <c r="A221" s="90" t="s">
        <v>304</v>
      </c>
      <c r="B221" s="90" t="str">
        <f t="shared" si="3"/>
        <v>808</v>
      </c>
      <c r="C221" s="91" t="s">
        <v>928</v>
      </c>
      <c r="D221" s="91"/>
      <c r="E221" s="91" t="s">
        <v>321</v>
      </c>
      <c r="I221" s="92" t="s">
        <v>929</v>
      </c>
      <c r="J221" s="92" t="s">
        <v>930</v>
      </c>
    </row>
    <row r="222" spans="1:10" ht="15" customHeight="1" x14ac:dyDescent="0.25">
      <c r="A222" s="90" t="s">
        <v>304</v>
      </c>
      <c r="B222" s="90" t="str">
        <f t="shared" si="3"/>
        <v>809</v>
      </c>
      <c r="C222" s="91" t="s">
        <v>931</v>
      </c>
      <c r="D222" s="91"/>
      <c r="E222" s="91" t="s">
        <v>321</v>
      </c>
      <c r="I222" s="92" t="s">
        <v>932</v>
      </c>
      <c r="J222" s="92" t="s">
        <v>933</v>
      </c>
    </row>
    <row r="223" spans="1:10" ht="15" customHeight="1" x14ac:dyDescent="0.25">
      <c r="A223" s="90" t="s">
        <v>304</v>
      </c>
      <c r="B223" s="90" t="str">
        <f t="shared" si="3"/>
        <v>812</v>
      </c>
      <c r="C223" s="91" t="s">
        <v>934</v>
      </c>
      <c r="D223" s="91"/>
      <c r="E223" s="91" t="s">
        <v>321</v>
      </c>
      <c r="I223" s="92" t="s">
        <v>935</v>
      </c>
      <c r="J223" s="92" t="s">
        <v>824</v>
      </c>
    </row>
    <row r="224" spans="1:10" ht="15" customHeight="1" x14ac:dyDescent="0.25">
      <c r="A224" s="90" t="s">
        <v>304</v>
      </c>
      <c r="B224" s="90" t="str">
        <f t="shared" si="3"/>
        <v>849</v>
      </c>
      <c r="C224" s="91" t="s">
        <v>936</v>
      </c>
      <c r="D224" s="91"/>
      <c r="E224" s="91" t="s">
        <v>321</v>
      </c>
      <c r="I224" s="92" t="s">
        <v>937</v>
      </c>
      <c r="J224" s="92" t="s">
        <v>938</v>
      </c>
    </row>
    <row r="225" spans="1:10" ht="15" customHeight="1" x14ac:dyDescent="0.25">
      <c r="A225" s="90" t="s">
        <v>304</v>
      </c>
      <c r="B225" s="90" t="str">
        <f t="shared" si="3"/>
        <v>850</v>
      </c>
      <c r="C225" s="91" t="s">
        <v>939</v>
      </c>
      <c r="D225" s="91"/>
      <c r="E225" s="91" t="s">
        <v>321</v>
      </c>
      <c r="I225" s="92" t="s">
        <v>940</v>
      </c>
      <c r="J225" s="92" t="s">
        <v>941</v>
      </c>
    </row>
    <row r="226" spans="1:10" ht="15" customHeight="1" x14ac:dyDescent="0.25">
      <c r="A226" s="90" t="s">
        <v>304</v>
      </c>
      <c r="B226" s="90" t="str">
        <f t="shared" si="3"/>
        <v>851</v>
      </c>
      <c r="C226" s="91" t="s">
        <v>942</v>
      </c>
      <c r="D226" s="91"/>
      <c r="E226" s="91" t="s">
        <v>321</v>
      </c>
      <c r="I226" s="92" t="s">
        <v>943</v>
      </c>
      <c r="J226" s="92" t="s">
        <v>944</v>
      </c>
    </row>
    <row r="227" spans="1:10" ht="15" customHeight="1" x14ac:dyDescent="0.25">
      <c r="A227" s="90" t="s">
        <v>304</v>
      </c>
      <c r="B227" s="90" t="str">
        <f t="shared" si="3"/>
        <v>852</v>
      </c>
      <c r="C227" s="91" t="s">
        <v>945</v>
      </c>
      <c r="D227" s="91"/>
      <c r="E227" s="91" t="s">
        <v>321</v>
      </c>
      <c r="I227" s="92" t="s">
        <v>946</v>
      </c>
      <c r="J227" s="92" t="s">
        <v>947</v>
      </c>
    </row>
    <row r="228" spans="1:10" ht="15" customHeight="1" x14ac:dyDescent="0.25">
      <c r="A228" s="90" t="s">
        <v>304</v>
      </c>
      <c r="B228" s="90" t="str">
        <f t="shared" si="3"/>
        <v>853</v>
      </c>
      <c r="C228" s="91" t="s">
        <v>948</v>
      </c>
      <c r="D228" s="91"/>
      <c r="E228" s="91" t="s">
        <v>321</v>
      </c>
      <c r="I228" s="92" t="s">
        <v>949</v>
      </c>
      <c r="J228" s="92" t="s">
        <v>950</v>
      </c>
    </row>
    <row r="229" spans="1:10" ht="15" customHeight="1" x14ac:dyDescent="0.25">
      <c r="A229" s="90" t="s">
        <v>304</v>
      </c>
      <c r="B229" s="90" t="str">
        <f t="shared" si="3"/>
        <v>854</v>
      </c>
      <c r="C229" s="91" t="s">
        <v>951</v>
      </c>
      <c r="D229" s="91"/>
      <c r="E229" s="91" t="s">
        <v>321</v>
      </c>
      <c r="I229" s="92" t="s">
        <v>952</v>
      </c>
      <c r="J229" s="92" t="s">
        <v>953</v>
      </c>
    </row>
    <row r="230" spans="1:10" ht="15" customHeight="1" x14ac:dyDescent="0.25">
      <c r="A230" s="90" t="s">
        <v>304</v>
      </c>
      <c r="B230" s="90" t="str">
        <f t="shared" si="3"/>
        <v>855</v>
      </c>
      <c r="C230" s="91" t="s">
        <v>954</v>
      </c>
      <c r="D230" s="91"/>
      <c r="E230" s="91" t="s">
        <v>321</v>
      </c>
      <c r="I230" s="92" t="s">
        <v>955</v>
      </c>
      <c r="J230" s="92" t="s">
        <v>827</v>
      </c>
    </row>
    <row r="231" spans="1:10" ht="15" customHeight="1" x14ac:dyDescent="0.25">
      <c r="A231" s="90" t="s">
        <v>304</v>
      </c>
      <c r="B231" s="90" t="str">
        <f t="shared" si="3"/>
        <v>088</v>
      </c>
      <c r="C231" s="91" t="s">
        <v>599</v>
      </c>
      <c r="D231" s="91"/>
      <c r="E231" s="91" t="s">
        <v>321</v>
      </c>
      <c r="I231" s="92" t="s">
        <v>956</v>
      </c>
      <c r="J231" s="92" t="s">
        <v>830</v>
      </c>
    </row>
    <row r="232" spans="1:10" ht="15" customHeight="1" x14ac:dyDescent="0.25">
      <c r="A232" s="90" t="s">
        <v>304</v>
      </c>
      <c r="B232" s="90" t="str">
        <f t="shared" si="3"/>
        <v>218</v>
      </c>
      <c r="C232" s="91" t="s">
        <v>957</v>
      </c>
      <c r="D232" s="91"/>
      <c r="E232" s="91" t="s">
        <v>656</v>
      </c>
      <c r="I232" s="92" t="s">
        <v>958</v>
      </c>
      <c r="J232" s="92" t="s">
        <v>959</v>
      </c>
    </row>
    <row r="233" spans="1:10" ht="15" customHeight="1" x14ac:dyDescent="0.25">
      <c r="A233" s="90" t="s">
        <v>304</v>
      </c>
      <c r="B233" s="90" t="str">
        <f t="shared" si="3"/>
        <v>609</v>
      </c>
      <c r="C233" s="91" t="s">
        <v>960</v>
      </c>
      <c r="D233" s="91"/>
      <c r="E233" s="91" t="s">
        <v>814</v>
      </c>
      <c r="I233" s="92" t="s">
        <v>961</v>
      </c>
      <c r="J233" s="92" t="s">
        <v>833</v>
      </c>
    </row>
    <row r="234" spans="1:10" ht="15" customHeight="1" x14ac:dyDescent="0.25">
      <c r="A234" s="90" t="s">
        <v>304</v>
      </c>
      <c r="B234" s="90" t="str">
        <f t="shared" si="3"/>
        <v>610</v>
      </c>
      <c r="C234" s="91" t="s">
        <v>962</v>
      </c>
      <c r="D234" s="91"/>
      <c r="E234" s="91" t="s">
        <v>814</v>
      </c>
      <c r="I234" s="92" t="s">
        <v>963</v>
      </c>
      <c r="J234" s="92" t="s">
        <v>836</v>
      </c>
    </row>
    <row r="235" spans="1:10" ht="15" customHeight="1" x14ac:dyDescent="0.25">
      <c r="A235" s="90" t="s">
        <v>306</v>
      </c>
      <c r="B235" s="90" t="str">
        <f t="shared" si="3"/>
        <v>901</v>
      </c>
      <c r="C235" s="91" t="s">
        <v>964</v>
      </c>
      <c r="D235" s="91"/>
      <c r="E235" s="91" t="s">
        <v>965</v>
      </c>
      <c r="I235" s="94" t="s">
        <v>966</v>
      </c>
      <c r="J235" s="92" t="s">
        <v>839</v>
      </c>
    </row>
    <row r="236" spans="1:10" ht="15" customHeight="1" x14ac:dyDescent="0.25">
      <c r="A236" s="90" t="s">
        <v>306</v>
      </c>
      <c r="B236" s="90" t="str">
        <f t="shared" si="3"/>
        <v>902</v>
      </c>
      <c r="C236" s="91" t="s">
        <v>967</v>
      </c>
      <c r="D236" s="91"/>
      <c r="E236" s="91" t="s">
        <v>252</v>
      </c>
      <c r="I236" s="94" t="s">
        <v>968</v>
      </c>
      <c r="J236" s="92" t="s">
        <v>969</v>
      </c>
    </row>
    <row r="237" spans="1:10" ht="15" customHeight="1" x14ac:dyDescent="0.25">
      <c r="A237" s="90" t="s">
        <v>306</v>
      </c>
      <c r="B237" s="90" t="str">
        <f t="shared" si="3"/>
        <v>903</v>
      </c>
      <c r="C237" s="91" t="s">
        <v>970</v>
      </c>
      <c r="D237" s="91"/>
      <c r="E237" s="91" t="s">
        <v>965</v>
      </c>
      <c r="I237" s="94" t="s">
        <v>971</v>
      </c>
      <c r="J237" s="92" t="s">
        <v>972</v>
      </c>
    </row>
    <row r="238" spans="1:10" ht="15" customHeight="1" x14ac:dyDescent="0.25">
      <c r="A238" s="90" t="s">
        <v>306</v>
      </c>
      <c r="B238" s="90" t="str">
        <f t="shared" si="3"/>
        <v>904</v>
      </c>
      <c r="C238" s="91" t="s">
        <v>973</v>
      </c>
      <c r="D238" s="91"/>
      <c r="E238" s="91" t="s">
        <v>974</v>
      </c>
      <c r="I238" s="94" t="s">
        <v>975</v>
      </c>
      <c r="J238" s="92" t="s">
        <v>842</v>
      </c>
    </row>
    <row r="239" spans="1:10" ht="15" customHeight="1" x14ac:dyDescent="0.25">
      <c r="A239" s="90" t="s">
        <v>306</v>
      </c>
      <c r="B239" s="90" t="str">
        <f t="shared" si="3"/>
        <v>905</v>
      </c>
      <c r="C239" s="91" t="s">
        <v>976</v>
      </c>
      <c r="D239" s="91"/>
      <c r="E239" s="91" t="s">
        <v>244</v>
      </c>
      <c r="I239" s="94" t="s">
        <v>977</v>
      </c>
      <c r="J239" s="92" t="s">
        <v>845</v>
      </c>
    </row>
    <row r="240" spans="1:10" ht="15" customHeight="1" x14ac:dyDescent="0.25">
      <c r="A240" s="90" t="s">
        <v>306</v>
      </c>
      <c r="B240" s="90" t="str">
        <f t="shared" si="3"/>
        <v>906</v>
      </c>
      <c r="C240" s="91" t="s">
        <v>978</v>
      </c>
      <c r="D240" s="91"/>
      <c r="E240" s="91" t="s">
        <v>244</v>
      </c>
      <c r="I240" s="94" t="s">
        <v>979</v>
      </c>
      <c r="J240" s="92" t="s">
        <v>980</v>
      </c>
    </row>
    <row r="241" spans="1:10" ht="15" customHeight="1" x14ac:dyDescent="0.25">
      <c r="A241" s="90" t="s">
        <v>306</v>
      </c>
      <c r="B241" s="90" t="str">
        <f t="shared" si="3"/>
        <v>907</v>
      </c>
      <c r="C241" s="91" t="s">
        <v>981</v>
      </c>
      <c r="D241" s="91"/>
      <c r="E241" s="91" t="s">
        <v>965</v>
      </c>
      <c r="I241" s="94" t="s">
        <v>982</v>
      </c>
      <c r="J241" s="92" t="s">
        <v>848</v>
      </c>
    </row>
    <row r="242" spans="1:10" ht="15" customHeight="1" x14ac:dyDescent="0.25">
      <c r="A242" s="90" t="s">
        <v>306</v>
      </c>
      <c r="B242" s="90" t="str">
        <f t="shared" si="3"/>
        <v>911</v>
      </c>
      <c r="C242" s="91" t="s">
        <v>983</v>
      </c>
      <c r="D242" s="91"/>
      <c r="E242" s="91" t="s">
        <v>965</v>
      </c>
      <c r="J242" s="92" t="s">
        <v>851</v>
      </c>
    </row>
    <row r="243" spans="1:10" ht="15" customHeight="1" x14ac:dyDescent="0.25">
      <c r="A243" s="90" t="s">
        <v>306</v>
      </c>
      <c r="B243" s="90" t="str">
        <f t="shared" si="3"/>
        <v>916</v>
      </c>
      <c r="C243" s="91" t="s">
        <v>984</v>
      </c>
      <c r="D243" s="91"/>
      <c r="E243" s="91" t="s">
        <v>965</v>
      </c>
      <c r="J243" s="92" t="s">
        <v>854</v>
      </c>
    </row>
    <row r="244" spans="1:10" ht="15" customHeight="1" x14ac:dyDescent="0.25">
      <c r="A244" s="90" t="s">
        <v>306</v>
      </c>
      <c r="B244" s="90" t="str">
        <f t="shared" si="3"/>
        <v>931</v>
      </c>
      <c r="C244" s="91" t="s">
        <v>985</v>
      </c>
      <c r="D244" s="91"/>
      <c r="E244" s="91" t="s">
        <v>965</v>
      </c>
      <c r="J244" s="92" t="s">
        <v>857</v>
      </c>
    </row>
    <row r="245" spans="1:10" ht="15" customHeight="1" x14ac:dyDescent="0.25">
      <c r="A245" s="90" t="s">
        <v>306</v>
      </c>
      <c r="B245" s="90" t="str">
        <f t="shared" si="3"/>
        <v>941</v>
      </c>
      <c r="C245" s="91" t="s">
        <v>986</v>
      </c>
      <c r="D245" s="91"/>
      <c r="E245" s="91" t="s">
        <v>974</v>
      </c>
      <c r="J245" s="92" t="s">
        <v>860</v>
      </c>
    </row>
    <row r="246" spans="1:10" ht="15" customHeight="1" x14ac:dyDescent="0.25">
      <c r="A246" s="90" t="s">
        <v>306</v>
      </c>
      <c r="B246" s="90" t="str">
        <f t="shared" si="3"/>
        <v>942</v>
      </c>
      <c r="C246" s="91" t="s">
        <v>987</v>
      </c>
      <c r="D246" s="91"/>
      <c r="E246" s="91" t="s">
        <v>974</v>
      </c>
      <c r="J246" s="92" t="s">
        <v>863</v>
      </c>
    </row>
    <row r="247" spans="1:10" ht="15" customHeight="1" x14ac:dyDescent="0.25">
      <c r="A247" s="90" t="s">
        <v>306</v>
      </c>
      <c r="B247" s="90" t="str">
        <f t="shared" si="3"/>
        <v>943</v>
      </c>
      <c r="C247" s="91" t="s">
        <v>988</v>
      </c>
      <c r="D247" s="91"/>
      <c r="E247" s="91" t="s">
        <v>974</v>
      </c>
      <c r="J247" s="92" t="s">
        <v>866</v>
      </c>
    </row>
    <row r="248" spans="1:10" ht="15" customHeight="1" x14ac:dyDescent="0.25">
      <c r="A248" s="90" t="s">
        <v>306</v>
      </c>
      <c r="B248" s="90" t="str">
        <f t="shared" si="3"/>
        <v>944</v>
      </c>
      <c r="C248" s="91" t="s">
        <v>989</v>
      </c>
      <c r="D248" s="91"/>
      <c r="E248" s="91" t="s">
        <v>974</v>
      </c>
      <c r="J248" s="92" t="s">
        <v>869</v>
      </c>
    </row>
    <row r="249" spans="1:10" ht="15" customHeight="1" x14ac:dyDescent="0.25">
      <c r="A249" s="90" t="s">
        <v>306</v>
      </c>
      <c r="B249" s="90" t="str">
        <f t="shared" si="3"/>
        <v>950</v>
      </c>
      <c r="C249" s="91" t="s">
        <v>990</v>
      </c>
      <c r="D249" s="91"/>
      <c r="E249" s="91" t="s">
        <v>991</v>
      </c>
      <c r="J249" s="92" t="s">
        <v>992</v>
      </c>
    </row>
    <row r="250" spans="1:10" ht="15" customHeight="1" x14ac:dyDescent="0.25">
      <c r="A250" s="90" t="s">
        <v>306</v>
      </c>
      <c r="B250" s="90" t="str">
        <f t="shared" si="3"/>
        <v>951</v>
      </c>
      <c r="C250" s="91" t="s">
        <v>993</v>
      </c>
      <c r="D250" s="91"/>
      <c r="E250" s="91" t="s">
        <v>252</v>
      </c>
      <c r="J250" s="92" t="s">
        <v>872</v>
      </c>
    </row>
    <row r="251" spans="1:10" ht="15" customHeight="1" x14ac:dyDescent="0.25">
      <c r="A251" s="90" t="s">
        <v>306</v>
      </c>
      <c r="B251" s="90" t="str">
        <f t="shared" si="3"/>
        <v>952</v>
      </c>
      <c r="C251" s="91" t="s">
        <v>994</v>
      </c>
      <c r="D251" s="91"/>
      <c r="E251" s="91" t="s">
        <v>965</v>
      </c>
      <c r="J251" s="92" t="s">
        <v>875</v>
      </c>
    </row>
    <row r="252" spans="1:10" ht="15" customHeight="1" x14ac:dyDescent="0.25">
      <c r="A252" s="90" t="s">
        <v>306</v>
      </c>
      <c r="B252" s="90" t="str">
        <f t="shared" si="3"/>
        <v>953</v>
      </c>
      <c r="C252" s="91" t="s">
        <v>995</v>
      </c>
      <c r="D252" s="91"/>
      <c r="E252" s="91" t="s">
        <v>965</v>
      </c>
      <c r="J252" s="92" t="s">
        <v>878</v>
      </c>
    </row>
    <row r="253" spans="1:10" ht="15" customHeight="1" x14ac:dyDescent="0.25">
      <c r="A253" s="90" t="s">
        <v>306</v>
      </c>
      <c r="B253" s="90" t="str">
        <f t="shared" si="3"/>
        <v>955</v>
      </c>
      <c r="C253" s="91" t="s">
        <v>996</v>
      </c>
      <c r="D253" s="91"/>
      <c r="E253" s="91" t="s">
        <v>974</v>
      </c>
      <c r="J253" s="92" t="s">
        <v>881</v>
      </c>
    </row>
    <row r="254" spans="1:10" ht="15" customHeight="1" x14ac:dyDescent="0.25">
      <c r="A254" s="90" t="s">
        <v>306</v>
      </c>
      <c r="B254" s="90" t="str">
        <f t="shared" si="3"/>
        <v>956</v>
      </c>
      <c r="C254" s="91" t="s">
        <v>997</v>
      </c>
      <c r="D254" s="91"/>
      <c r="E254" s="91" t="s">
        <v>974</v>
      </c>
      <c r="J254" s="92" t="s">
        <v>884</v>
      </c>
    </row>
    <row r="255" spans="1:10" ht="15" customHeight="1" x14ac:dyDescent="0.25">
      <c r="A255" s="90" t="s">
        <v>306</v>
      </c>
      <c r="B255" s="90" t="str">
        <f t="shared" si="3"/>
        <v>957</v>
      </c>
      <c r="C255" s="91" t="s">
        <v>998</v>
      </c>
      <c r="D255" s="91"/>
      <c r="E255" s="91" t="s">
        <v>244</v>
      </c>
      <c r="J255" s="92" t="s">
        <v>887</v>
      </c>
    </row>
    <row r="256" spans="1:10" ht="15" customHeight="1" x14ac:dyDescent="0.25">
      <c r="A256" s="90" t="s">
        <v>306</v>
      </c>
      <c r="B256" s="90" t="str">
        <f t="shared" si="3"/>
        <v>958</v>
      </c>
      <c r="C256" s="91" t="s">
        <v>999</v>
      </c>
      <c r="D256" s="91"/>
      <c r="E256" s="91" t="s">
        <v>974</v>
      </c>
      <c r="J256" s="92" t="s">
        <v>890</v>
      </c>
    </row>
    <row r="257" spans="1:10" ht="15" customHeight="1" x14ac:dyDescent="0.25">
      <c r="A257" s="90" t="s">
        <v>306</v>
      </c>
      <c r="B257" s="90" t="str">
        <f t="shared" si="3"/>
        <v>959</v>
      </c>
      <c r="C257" s="91" t="s">
        <v>1000</v>
      </c>
      <c r="D257" s="91"/>
      <c r="E257" s="91" t="s">
        <v>974</v>
      </c>
      <c r="J257" s="92" t="s">
        <v>893</v>
      </c>
    </row>
    <row r="258" spans="1:10" ht="15" customHeight="1" x14ac:dyDescent="0.25">
      <c r="A258" s="90" t="s">
        <v>306</v>
      </c>
      <c r="B258" s="90" t="str">
        <f t="shared" ref="B258:B321" si="4">LEFT(C258,3)</f>
        <v>960</v>
      </c>
      <c r="C258" s="91" t="s">
        <v>1001</v>
      </c>
      <c r="D258" s="91"/>
      <c r="E258" s="91" t="s">
        <v>974</v>
      </c>
      <c r="J258" s="92" t="s">
        <v>1002</v>
      </c>
    </row>
    <row r="259" spans="1:10" ht="15" customHeight="1" x14ac:dyDescent="0.25">
      <c r="A259" s="90" t="s">
        <v>306</v>
      </c>
      <c r="B259" s="90" t="str">
        <f t="shared" si="4"/>
        <v>994</v>
      </c>
      <c r="C259" s="91" t="s">
        <v>1003</v>
      </c>
      <c r="D259" s="91"/>
      <c r="E259" s="91" t="s">
        <v>974</v>
      </c>
      <c r="J259" s="92" t="s">
        <v>1004</v>
      </c>
    </row>
    <row r="260" spans="1:10" ht="15" customHeight="1" x14ac:dyDescent="0.25">
      <c r="A260" s="90" t="s">
        <v>306</v>
      </c>
      <c r="B260" s="90" t="str">
        <f t="shared" si="4"/>
        <v>901</v>
      </c>
      <c r="C260" s="91" t="s">
        <v>964</v>
      </c>
      <c r="D260" s="91"/>
      <c r="E260" s="91" t="s">
        <v>965</v>
      </c>
      <c r="J260" s="92" t="s">
        <v>1005</v>
      </c>
    </row>
    <row r="261" spans="1:10" ht="15" customHeight="1" x14ac:dyDescent="0.25">
      <c r="A261" s="90" t="s">
        <v>306</v>
      </c>
      <c r="B261" s="90" t="str">
        <f t="shared" si="4"/>
        <v>902</v>
      </c>
      <c r="C261" s="91" t="s">
        <v>967</v>
      </c>
      <c r="D261" s="91"/>
      <c r="E261" s="91" t="s">
        <v>252</v>
      </c>
      <c r="J261" s="92" t="s">
        <v>1006</v>
      </c>
    </row>
    <row r="262" spans="1:10" ht="15" customHeight="1" x14ac:dyDescent="0.25">
      <c r="A262" s="90" t="s">
        <v>306</v>
      </c>
      <c r="B262" s="90" t="str">
        <f t="shared" si="4"/>
        <v>903</v>
      </c>
      <c r="C262" s="91" t="s">
        <v>970</v>
      </c>
      <c r="D262" s="91"/>
      <c r="E262" s="91" t="s">
        <v>965</v>
      </c>
      <c r="J262" s="92" t="s">
        <v>896</v>
      </c>
    </row>
    <row r="263" spans="1:10" ht="15" customHeight="1" x14ac:dyDescent="0.25">
      <c r="A263" s="90" t="s">
        <v>306</v>
      </c>
      <c r="B263" s="90" t="str">
        <f t="shared" si="4"/>
        <v>904</v>
      </c>
      <c r="C263" s="91" t="s">
        <v>973</v>
      </c>
      <c r="D263" s="91"/>
      <c r="E263" s="91" t="s">
        <v>974</v>
      </c>
      <c r="J263" s="92" t="s">
        <v>899</v>
      </c>
    </row>
    <row r="264" spans="1:10" ht="15" customHeight="1" x14ac:dyDescent="0.25">
      <c r="A264" s="90" t="s">
        <v>306</v>
      </c>
      <c r="B264" s="90" t="str">
        <f t="shared" si="4"/>
        <v>905</v>
      </c>
      <c r="C264" s="91" t="s">
        <v>976</v>
      </c>
      <c r="D264" s="91"/>
      <c r="E264" s="91" t="s">
        <v>244</v>
      </c>
      <c r="J264" s="92" t="s">
        <v>902</v>
      </c>
    </row>
    <row r="265" spans="1:10" ht="15" customHeight="1" x14ac:dyDescent="0.25">
      <c r="A265" s="90" t="s">
        <v>306</v>
      </c>
      <c r="B265" s="90" t="str">
        <f t="shared" si="4"/>
        <v>906</v>
      </c>
      <c r="C265" s="91" t="s">
        <v>978</v>
      </c>
      <c r="D265" s="91"/>
      <c r="E265" s="91" t="s">
        <v>244</v>
      </c>
      <c r="J265" s="92" t="s">
        <v>905</v>
      </c>
    </row>
    <row r="266" spans="1:10" ht="15" customHeight="1" x14ac:dyDescent="0.25">
      <c r="A266" s="90" t="s">
        <v>306</v>
      </c>
      <c r="B266" s="90" t="str">
        <f t="shared" si="4"/>
        <v>907</v>
      </c>
      <c r="C266" s="91" t="s">
        <v>981</v>
      </c>
      <c r="D266" s="91"/>
      <c r="E266" s="91" t="s">
        <v>965</v>
      </c>
      <c r="J266" s="92" t="s">
        <v>908</v>
      </c>
    </row>
    <row r="267" spans="1:10" ht="15" customHeight="1" x14ac:dyDescent="0.25">
      <c r="A267" s="90" t="s">
        <v>306</v>
      </c>
      <c r="B267" s="90" t="str">
        <f t="shared" si="4"/>
        <v>911</v>
      </c>
      <c r="C267" s="91" t="s">
        <v>983</v>
      </c>
      <c r="D267" s="91"/>
      <c r="E267" s="91" t="s">
        <v>965</v>
      </c>
      <c r="J267" s="92" t="s">
        <v>911</v>
      </c>
    </row>
    <row r="268" spans="1:10" ht="15" customHeight="1" x14ac:dyDescent="0.25">
      <c r="A268" s="90" t="s">
        <v>306</v>
      </c>
      <c r="B268" s="90" t="str">
        <f t="shared" si="4"/>
        <v>916</v>
      </c>
      <c r="C268" s="91" t="s">
        <v>984</v>
      </c>
      <c r="D268" s="91"/>
      <c r="E268" s="91" t="s">
        <v>965</v>
      </c>
      <c r="J268" s="92" t="s">
        <v>914</v>
      </c>
    </row>
    <row r="269" spans="1:10" ht="15" customHeight="1" x14ac:dyDescent="0.25">
      <c r="A269" s="90" t="s">
        <v>306</v>
      </c>
      <c r="B269" s="90" t="str">
        <f t="shared" si="4"/>
        <v>931</v>
      </c>
      <c r="C269" s="91" t="s">
        <v>985</v>
      </c>
      <c r="D269" s="91"/>
      <c r="E269" s="91" t="s">
        <v>965</v>
      </c>
      <c r="J269" s="92" t="s">
        <v>1007</v>
      </c>
    </row>
    <row r="270" spans="1:10" ht="15" customHeight="1" x14ac:dyDescent="0.25">
      <c r="A270" s="90" t="s">
        <v>306</v>
      </c>
      <c r="B270" s="90" t="str">
        <f t="shared" si="4"/>
        <v>941</v>
      </c>
      <c r="C270" s="91" t="s">
        <v>986</v>
      </c>
      <c r="D270" s="91"/>
      <c r="E270" s="91" t="s">
        <v>974</v>
      </c>
      <c r="J270" s="92" t="s">
        <v>1008</v>
      </c>
    </row>
    <row r="271" spans="1:10" ht="15" customHeight="1" x14ac:dyDescent="0.25">
      <c r="A271" s="90" t="s">
        <v>306</v>
      </c>
      <c r="B271" s="90" t="str">
        <f t="shared" si="4"/>
        <v>942</v>
      </c>
      <c r="C271" s="91" t="s">
        <v>987</v>
      </c>
      <c r="D271" s="91"/>
      <c r="E271" s="91" t="s">
        <v>974</v>
      </c>
      <c r="J271" s="92" t="s">
        <v>917</v>
      </c>
    </row>
    <row r="272" spans="1:10" ht="15" customHeight="1" x14ac:dyDescent="0.25">
      <c r="A272" s="90" t="s">
        <v>306</v>
      </c>
      <c r="B272" s="90" t="str">
        <f t="shared" si="4"/>
        <v>943</v>
      </c>
      <c r="C272" s="91" t="s">
        <v>988</v>
      </c>
      <c r="D272" s="91"/>
      <c r="E272" s="91" t="s">
        <v>974</v>
      </c>
      <c r="J272" s="92" t="s">
        <v>920</v>
      </c>
    </row>
    <row r="273" spans="1:10" ht="15" customHeight="1" x14ac:dyDescent="0.25">
      <c r="A273" s="90" t="s">
        <v>306</v>
      </c>
      <c r="B273" s="90" t="str">
        <f t="shared" si="4"/>
        <v>944</v>
      </c>
      <c r="C273" s="91" t="s">
        <v>989</v>
      </c>
      <c r="D273" s="91"/>
      <c r="E273" s="91" t="s">
        <v>974</v>
      </c>
      <c r="J273" s="92" t="s">
        <v>923</v>
      </c>
    </row>
    <row r="274" spans="1:10" ht="15" customHeight="1" x14ac:dyDescent="0.25">
      <c r="A274" s="90" t="s">
        <v>306</v>
      </c>
      <c r="B274" s="90" t="str">
        <f t="shared" si="4"/>
        <v>950</v>
      </c>
      <c r="C274" s="91" t="s">
        <v>990</v>
      </c>
      <c r="D274" s="91"/>
      <c r="E274" s="91" t="s">
        <v>991</v>
      </c>
      <c r="J274" s="92" t="s">
        <v>926</v>
      </c>
    </row>
    <row r="275" spans="1:10" ht="15" customHeight="1" x14ac:dyDescent="0.25">
      <c r="A275" s="90" t="s">
        <v>306</v>
      </c>
      <c r="B275" s="90" t="str">
        <f t="shared" si="4"/>
        <v>951</v>
      </c>
      <c r="C275" s="91" t="s">
        <v>993</v>
      </c>
      <c r="D275" s="91"/>
      <c r="E275" s="91" t="s">
        <v>252</v>
      </c>
      <c r="J275" s="92" t="s">
        <v>929</v>
      </c>
    </row>
    <row r="276" spans="1:10" ht="15" customHeight="1" x14ac:dyDescent="0.25">
      <c r="A276" s="90" t="s">
        <v>306</v>
      </c>
      <c r="B276" s="90" t="str">
        <f t="shared" si="4"/>
        <v>952</v>
      </c>
      <c r="C276" s="91" t="s">
        <v>994</v>
      </c>
      <c r="D276" s="91"/>
      <c r="E276" s="91" t="s">
        <v>965</v>
      </c>
      <c r="J276" s="92" t="s">
        <v>932</v>
      </c>
    </row>
    <row r="277" spans="1:10" ht="15" customHeight="1" x14ac:dyDescent="0.25">
      <c r="A277" s="90" t="s">
        <v>306</v>
      </c>
      <c r="B277" s="90" t="str">
        <f t="shared" si="4"/>
        <v>953</v>
      </c>
      <c r="C277" s="91" t="s">
        <v>995</v>
      </c>
      <c r="D277" s="91"/>
      <c r="E277" s="91" t="s">
        <v>965</v>
      </c>
      <c r="J277" s="92" t="s">
        <v>935</v>
      </c>
    </row>
    <row r="278" spans="1:10" ht="15" customHeight="1" x14ac:dyDescent="0.25">
      <c r="A278" s="90" t="s">
        <v>306</v>
      </c>
      <c r="B278" s="90" t="str">
        <f t="shared" si="4"/>
        <v>955</v>
      </c>
      <c r="C278" s="91" t="s">
        <v>996</v>
      </c>
      <c r="D278" s="91"/>
      <c r="E278" s="91" t="s">
        <v>974</v>
      </c>
      <c r="J278" s="92" t="s">
        <v>940</v>
      </c>
    </row>
    <row r="279" spans="1:10" ht="15" customHeight="1" x14ac:dyDescent="0.25">
      <c r="A279" s="90" t="s">
        <v>306</v>
      </c>
      <c r="B279" s="90" t="str">
        <f t="shared" si="4"/>
        <v>956</v>
      </c>
      <c r="C279" s="91" t="s">
        <v>997</v>
      </c>
      <c r="D279" s="91"/>
      <c r="E279" s="91" t="s">
        <v>974</v>
      </c>
      <c r="J279" s="92" t="s">
        <v>1009</v>
      </c>
    </row>
    <row r="280" spans="1:10" ht="15" customHeight="1" x14ac:dyDescent="0.25">
      <c r="A280" s="90" t="s">
        <v>306</v>
      </c>
      <c r="B280" s="90" t="str">
        <f t="shared" si="4"/>
        <v>957</v>
      </c>
      <c r="C280" s="91" t="s">
        <v>998</v>
      </c>
      <c r="D280" s="91"/>
      <c r="E280" s="91" t="s">
        <v>244</v>
      </c>
      <c r="J280" s="92" t="s">
        <v>1010</v>
      </c>
    </row>
    <row r="281" spans="1:10" ht="15" customHeight="1" x14ac:dyDescent="0.25">
      <c r="A281" s="90" t="s">
        <v>306</v>
      </c>
      <c r="B281" s="90" t="str">
        <f t="shared" si="4"/>
        <v>958</v>
      </c>
      <c r="C281" s="91" t="s">
        <v>999</v>
      </c>
      <c r="D281" s="91"/>
      <c r="E281" s="91" t="s">
        <v>974</v>
      </c>
      <c r="J281" s="92" t="s">
        <v>1011</v>
      </c>
    </row>
    <row r="282" spans="1:10" ht="15" customHeight="1" x14ac:dyDescent="0.25">
      <c r="A282" s="90" t="s">
        <v>306</v>
      </c>
      <c r="B282" s="90" t="str">
        <f t="shared" si="4"/>
        <v>959</v>
      </c>
      <c r="C282" s="91" t="s">
        <v>1000</v>
      </c>
      <c r="D282" s="91"/>
      <c r="E282" s="91" t="s">
        <v>974</v>
      </c>
      <c r="J282" s="92" t="s">
        <v>949</v>
      </c>
    </row>
    <row r="283" spans="1:10" ht="15" customHeight="1" x14ac:dyDescent="0.25">
      <c r="A283" s="90" t="s">
        <v>306</v>
      </c>
      <c r="B283" s="90" t="str">
        <f t="shared" si="4"/>
        <v>960</v>
      </c>
      <c r="C283" s="91" t="s">
        <v>1001</v>
      </c>
      <c r="D283" s="91"/>
      <c r="E283" s="91" t="s">
        <v>974</v>
      </c>
      <c r="J283" s="92" t="s">
        <v>952</v>
      </c>
    </row>
    <row r="284" spans="1:10" ht="15" customHeight="1" x14ac:dyDescent="0.25">
      <c r="A284" s="90" t="s">
        <v>306</v>
      </c>
      <c r="B284" s="90" t="str">
        <f t="shared" si="4"/>
        <v>994</v>
      </c>
      <c r="C284" s="91" t="s">
        <v>1003</v>
      </c>
      <c r="D284" s="91"/>
      <c r="E284" s="91" t="s">
        <v>974</v>
      </c>
      <c r="J284" s="92" t="s">
        <v>1012</v>
      </c>
    </row>
    <row r="285" spans="1:10" ht="15" customHeight="1" x14ac:dyDescent="0.25">
      <c r="A285" s="90" t="s">
        <v>307</v>
      </c>
      <c r="B285" s="90" t="str">
        <f t="shared" si="4"/>
        <v>961</v>
      </c>
      <c r="C285" s="91" t="s">
        <v>1013</v>
      </c>
      <c r="D285" s="91"/>
      <c r="E285" s="91" t="s">
        <v>1014</v>
      </c>
      <c r="J285" s="92" t="s">
        <v>955</v>
      </c>
    </row>
    <row r="286" spans="1:10" ht="15" customHeight="1" x14ac:dyDescent="0.25">
      <c r="A286" s="90" t="s">
        <v>307</v>
      </c>
      <c r="B286" s="90" t="str">
        <f t="shared" si="4"/>
        <v>962</v>
      </c>
      <c r="C286" s="91" t="s">
        <v>1015</v>
      </c>
      <c r="D286" s="91"/>
      <c r="E286" s="91" t="s">
        <v>1016</v>
      </c>
      <c r="J286" s="92" t="s">
        <v>956</v>
      </c>
    </row>
    <row r="287" spans="1:10" ht="15" customHeight="1" x14ac:dyDescent="0.25">
      <c r="A287" s="90" t="s">
        <v>307</v>
      </c>
      <c r="B287" s="90" t="str">
        <f t="shared" si="4"/>
        <v>963</v>
      </c>
      <c r="C287" s="91" t="s">
        <v>1017</v>
      </c>
      <c r="D287" s="91"/>
      <c r="E287" s="91" t="s">
        <v>1014</v>
      </c>
      <c r="J287" s="92" t="s">
        <v>958</v>
      </c>
    </row>
    <row r="288" spans="1:10" ht="15" customHeight="1" x14ac:dyDescent="0.25">
      <c r="A288" s="90" t="s">
        <v>307</v>
      </c>
      <c r="B288" s="90" t="str">
        <f t="shared" si="4"/>
        <v>964</v>
      </c>
      <c r="C288" s="91" t="s">
        <v>1018</v>
      </c>
      <c r="D288" s="91"/>
      <c r="E288" s="91" t="s">
        <v>1016</v>
      </c>
      <c r="J288" s="92" t="s">
        <v>961</v>
      </c>
    </row>
    <row r="289" spans="1:10" ht="15" customHeight="1" x14ac:dyDescent="0.25">
      <c r="A289" s="90" t="s">
        <v>307</v>
      </c>
      <c r="B289" s="90" t="str">
        <f t="shared" si="4"/>
        <v>965</v>
      </c>
      <c r="C289" s="91" t="s">
        <v>1019</v>
      </c>
      <c r="D289" s="91"/>
      <c r="E289" s="91" t="s">
        <v>1014</v>
      </c>
      <c r="J289" s="92" t="s">
        <v>1020</v>
      </c>
    </row>
    <row r="290" spans="1:10" ht="15" customHeight="1" x14ac:dyDescent="0.25">
      <c r="A290" s="90" t="s">
        <v>307</v>
      </c>
      <c r="B290" s="90" t="str">
        <f t="shared" si="4"/>
        <v>971</v>
      </c>
      <c r="C290" s="91" t="s">
        <v>1021</v>
      </c>
      <c r="D290" s="91"/>
      <c r="E290" s="91" t="s">
        <v>1014</v>
      </c>
      <c r="J290" s="94" t="s">
        <v>1022</v>
      </c>
    </row>
    <row r="291" spans="1:10" ht="15" customHeight="1" x14ac:dyDescent="0.25">
      <c r="A291" s="90" t="s">
        <v>307</v>
      </c>
      <c r="B291" s="90" t="str">
        <f t="shared" si="4"/>
        <v>976</v>
      </c>
      <c r="C291" s="91" t="s">
        <v>1023</v>
      </c>
      <c r="D291" s="91"/>
      <c r="E291" s="91" t="s">
        <v>1014</v>
      </c>
      <c r="J291" s="94" t="s">
        <v>963</v>
      </c>
    </row>
    <row r="292" spans="1:10" ht="15" customHeight="1" x14ac:dyDescent="0.25">
      <c r="A292" s="90" t="s">
        <v>307</v>
      </c>
      <c r="B292" s="90" t="str">
        <f t="shared" si="4"/>
        <v>982</v>
      </c>
      <c r="C292" s="91" t="s">
        <v>1024</v>
      </c>
      <c r="D292" s="91"/>
      <c r="E292" s="91" t="s">
        <v>1014</v>
      </c>
      <c r="J292" s="94" t="s">
        <v>1025</v>
      </c>
    </row>
    <row r="293" spans="1:10" ht="15" customHeight="1" x14ac:dyDescent="0.25">
      <c r="A293" s="90" t="s">
        <v>307</v>
      </c>
      <c r="B293" s="90" t="str">
        <f t="shared" si="4"/>
        <v>991</v>
      </c>
      <c r="C293" s="91" t="s">
        <v>1026</v>
      </c>
      <c r="D293" s="91"/>
      <c r="E293" s="91" t="s">
        <v>1016</v>
      </c>
      <c r="J293" s="94" t="s">
        <v>1027</v>
      </c>
    </row>
    <row r="294" spans="1:10" ht="15" customHeight="1" x14ac:dyDescent="0.25">
      <c r="A294" s="90" t="s">
        <v>307</v>
      </c>
      <c r="B294" s="90" t="str">
        <f t="shared" si="4"/>
        <v>992</v>
      </c>
      <c r="C294" s="91" t="s">
        <v>1028</v>
      </c>
      <c r="D294" s="91"/>
      <c r="E294" s="91" t="s">
        <v>1014</v>
      </c>
      <c r="J294" s="94" t="s">
        <v>979</v>
      </c>
    </row>
    <row r="295" spans="1:10" ht="15" customHeight="1" x14ac:dyDescent="0.25">
      <c r="A295" s="90" t="s">
        <v>307</v>
      </c>
      <c r="B295" s="90" t="str">
        <f t="shared" si="4"/>
        <v>993</v>
      </c>
      <c r="C295" s="91" t="s">
        <v>1029</v>
      </c>
      <c r="D295" s="91"/>
      <c r="E295" s="91" t="s">
        <v>1014</v>
      </c>
      <c r="J295" s="94" t="s">
        <v>982</v>
      </c>
    </row>
    <row r="296" spans="1:10" ht="15" customHeight="1" x14ac:dyDescent="0.25">
      <c r="A296" s="90" t="s">
        <v>307</v>
      </c>
      <c r="B296" s="90" t="str">
        <f t="shared" si="4"/>
        <v>994</v>
      </c>
      <c r="C296" s="91" t="s">
        <v>1030</v>
      </c>
      <c r="D296" s="91"/>
      <c r="E296" s="91" t="s">
        <v>1016</v>
      </c>
      <c r="J296" s="94" t="s">
        <v>1031</v>
      </c>
    </row>
    <row r="297" spans="1:10" ht="15" customHeight="1" x14ac:dyDescent="0.25">
      <c r="A297" s="90" t="s">
        <v>307</v>
      </c>
      <c r="B297" s="90" t="str">
        <f t="shared" si="4"/>
        <v>995</v>
      </c>
      <c r="C297" s="91" t="s">
        <v>1032</v>
      </c>
      <c r="D297" s="91"/>
      <c r="E297" s="91" t="s">
        <v>1016</v>
      </c>
      <c r="J297" s="94" t="s">
        <v>1033</v>
      </c>
    </row>
    <row r="298" spans="1:10" ht="15" customHeight="1" x14ac:dyDescent="0.25">
      <c r="A298" s="90" t="s">
        <v>307</v>
      </c>
      <c r="B298" s="90" t="str">
        <f t="shared" si="4"/>
        <v>996</v>
      </c>
      <c r="C298" s="91" t="s">
        <v>1034</v>
      </c>
      <c r="D298" s="91"/>
      <c r="E298" s="91" t="s">
        <v>1016</v>
      </c>
    </row>
    <row r="299" spans="1:10" ht="15" customHeight="1" x14ac:dyDescent="0.25">
      <c r="A299" s="90" t="s">
        <v>307</v>
      </c>
      <c r="B299" s="90" t="str">
        <f t="shared" si="4"/>
        <v>961</v>
      </c>
      <c r="C299" s="91" t="s">
        <v>1013</v>
      </c>
      <c r="D299" s="91"/>
      <c r="E299" s="91" t="s">
        <v>1014</v>
      </c>
    </row>
    <row r="300" spans="1:10" ht="15" customHeight="1" x14ac:dyDescent="0.25">
      <c r="A300" s="90" t="s">
        <v>307</v>
      </c>
      <c r="B300" s="90" t="str">
        <f t="shared" si="4"/>
        <v>962</v>
      </c>
      <c r="C300" s="91" t="s">
        <v>1015</v>
      </c>
      <c r="D300" s="91"/>
      <c r="E300" s="91" t="s">
        <v>1016</v>
      </c>
    </row>
    <row r="301" spans="1:10" ht="15" customHeight="1" x14ac:dyDescent="0.25">
      <c r="A301" s="90" t="s">
        <v>307</v>
      </c>
      <c r="B301" s="90" t="str">
        <f t="shared" si="4"/>
        <v>963</v>
      </c>
      <c r="C301" s="91" t="s">
        <v>1017</v>
      </c>
      <c r="D301" s="91"/>
      <c r="E301" s="91" t="s">
        <v>1014</v>
      </c>
    </row>
    <row r="302" spans="1:10" ht="15" customHeight="1" x14ac:dyDescent="0.25">
      <c r="A302" s="90" t="s">
        <v>307</v>
      </c>
      <c r="B302" s="90" t="str">
        <f t="shared" si="4"/>
        <v>964</v>
      </c>
      <c r="C302" s="91" t="s">
        <v>1018</v>
      </c>
      <c r="D302" s="91"/>
      <c r="E302" s="91" t="s">
        <v>1016</v>
      </c>
    </row>
    <row r="303" spans="1:10" ht="15" customHeight="1" x14ac:dyDescent="0.25">
      <c r="A303" s="90" t="s">
        <v>307</v>
      </c>
      <c r="B303" s="90" t="str">
        <f t="shared" si="4"/>
        <v>965</v>
      </c>
      <c r="C303" s="91" t="s">
        <v>1019</v>
      </c>
      <c r="D303" s="91"/>
      <c r="E303" s="91" t="s">
        <v>1014</v>
      </c>
    </row>
    <row r="304" spans="1:10" ht="15" customHeight="1" x14ac:dyDescent="0.25">
      <c r="A304" s="90" t="s">
        <v>307</v>
      </c>
      <c r="B304" s="90" t="str">
        <f t="shared" si="4"/>
        <v>971</v>
      </c>
      <c r="C304" s="91" t="s">
        <v>1021</v>
      </c>
      <c r="D304" s="91"/>
      <c r="E304" s="91" t="s">
        <v>1014</v>
      </c>
    </row>
    <row r="305" spans="1:5" ht="15" customHeight="1" x14ac:dyDescent="0.25">
      <c r="A305" s="90" t="s">
        <v>307</v>
      </c>
      <c r="B305" s="90" t="str">
        <f t="shared" si="4"/>
        <v>976</v>
      </c>
      <c r="C305" s="91" t="s">
        <v>1023</v>
      </c>
      <c r="D305" s="91"/>
      <c r="E305" s="91" t="s">
        <v>1014</v>
      </c>
    </row>
    <row r="306" spans="1:5" ht="15" customHeight="1" x14ac:dyDescent="0.25">
      <c r="A306" s="90" t="s">
        <v>307</v>
      </c>
      <c r="B306" s="90" t="str">
        <f t="shared" si="4"/>
        <v>982</v>
      </c>
      <c r="C306" s="91" t="s">
        <v>1024</v>
      </c>
      <c r="D306" s="91"/>
      <c r="E306" s="91" t="s">
        <v>1014</v>
      </c>
    </row>
    <row r="307" spans="1:5" ht="15" customHeight="1" x14ac:dyDescent="0.25">
      <c r="A307" s="90" t="s">
        <v>307</v>
      </c>
      <c r="B307" s="90" t="str">
        <f t="shared" si="4"/>
        <v>991</v>
      </c>
      <c r="C307" s="91" t="s">
        <v>1026</v>
      </c>
      <c r="D307" s="91"/>
      <c r="E307" s="91" t="s">
        <v>1016</v>
      </c>
    </row>
    <row r="308" spans="1:5" ht="15" customHeight="1" x14ac:dyDescent="0.25">
      <c r="A308" s="90" t="s">
        <v>307</v>
      </c>
      <c r="B308" s="90" t="str">
        <f t="shared" si="4"/>
        <v>992</v>
      </c>
      <c r="C308" s="91" t="s">
        <v>1028</v>
      </c>
      <c r="D308" s="91"/>
      <c r="E308" s="91" t="s">
        <v>1014</v>
      </c>
    </row>
    <row r="309" spans="1:5" ht="15" customHeight="1" x14ac:dyDescent="0.25">
      <c r="A309" s="90" t="s">
        <v>307</v>
      </c>
      <c r="B309" s="90" t="str">
        <f t="shared" si="4"/>
        <v>993</v>
      </c>
      <c r="C309" s="91" t="s">
        <v>1029</v>
      </c>
      <c r="D309" s="91"/>
      <c r="E309" s="91" t="s">
        <v>1014</v>
      </c>
    </row>
    <row r="310" spans="1:5" ht="15" customHeight="1" x14ac:dyDescent="0.25">
      <c r="A310" s="90" t="s">
        <v>307</v>
      </c>
      <c r="B310" s="90" t="str">
        <f t="shared" si="4"/>
        <v>994</v>
      </c>
      <c r="C310" s="91" t="s">
        <v>1030</v>
      </c>
      <c r="D310" s="91"/>
      <c r="E310" s="91" t="s">
        <v>1016</v>
      </c>
    </row>
    <row r="311" spans="1:5" ht="15" customHeight="1" x14ac:dyDescent="0.25">
      <c r="A311" s="90" t="s">
        <v>307</v>
      </c>
      <c r="B311" s="90" t="str">
        <f t="shared" si="4"/>
        <v>995</v>
      </c>
      <c r="C311" s="91" t="s">
        <v>1032</v>
      </c>
      <c r="D311" s="91"/>
      <c r="E311" s="91" t="s">
        <v>1016</v>
      </c>
    </row>
    <row r="312" spans="1:5" ht="15" customHeight="1" x14ac:dyDescent="0.25">
      <c r="A312" s="90" t="s">
        <v>307</v>
      </c>
      <c r="B312" s="90" t="str">
        <f t="shared" si="4"/>
        <v>996</v>
      </c>
      <c r="C312" s="91" t="s">
        <v>1034</v>
      </c>
      <c r="D312" s="91"/>
      <c r="E312" s="91" t="s">
        <v>1016</v>
      </c>
    </row>
    <row r="313" spans="1:5" ht="15" customHeight="1" x14ac:dyDescent="0.25">
      <c r="A313" s="90" t="s">
        <v>305</v>
      </c>
      <c r="B313" s="90" t="str">
        <f t="shared" si="4"/>
        <v>200</v>
      </c>
      <c r="C313" s="91" t="s">
        <v>1035</v>
      </c>
      <c r="D313" s="91"/>
      <c r="E313" s="91" t="s">
        <v>1036</v>
      </c>
    </row>
    <row r="314" spans="1:5" ht="15" customHeight="1" x14ac:dyDescent="0.25">
      <c r="A314" s="90" t="s">
        <v>305</v>
      </c>
      <c r="B314" s="90" t="str">
        <f t="shared" si="4"/>
        <v>201</v>
      </c>
      <c r="C314" s="91" t="s">
        <v>1037</v>
      </c>
      <c r="D314" s="91"/>
      <c r="E314" s="91" t="s">
        <v>1036</v>
      </c>
    </row>
    <row r="315" spans="1:5" ht="15" customHeight="1" x14ac:dyDescent="0.25">
      <c r="A315" s="90" t="s">
        <v>305</v>
      </c>
      <c r="B315" s="90" t="str">
        <f t="shared" si="4"/>
        <v>202</v>
      </c>
      <c r="C315" s="91" t="s">
        <v>1038</v>
      </c>
      <c r="D315" s="91"/>
      <c r="E315" s="91" t="s">
        <v>1036</v>
      </c>
    </row>
    <row r="316" spans="1:5" ht="15" customHeight="1" x14ac:dyDescent="0.25">
      <c r="A316" s="90" t="s">
        <v>305</v>
      </c>
      <c r="B316" s="90" t="str">
        <f t="shared" si="4"/>
        <v>203</v>
      </c>
      <c r="C316" s="91" t="s">
        <v>1039</v>
      </c>
      <c r="D316" s="91"/>
      <c r="E316" s="91" t="s">
        <v>1036</v>
      </c>
    </row>
    <row r="317" spans="1:5" ht="15" customHeight="1" x14ac:dyDescent="0.25">
      <c r="A317" s="90" t="s">
        <v>305</v>
      </c>
      <c r="B317" s="90" t="str">
        <f t="shared" si="4"/>
        <v>204</v>
      </c>
      <c r="C317" s="91" t="s">
        <v>1040</v>
      </c>
      <c r="D317" s="91"/>
      <c r="E317" s="91" t="s">
        <v>1036</v>
      </c>
    </row>
    <row r="318" spans="1:5" ht="15" customHeight="1" x14ac:dyDescent="0.25">
      <c r="A318" s="90" t="s">
        <v>305</v>
      </c>
      <c r="B318" s="90" t="str">
        <f t="shared" si="4"/>
        <v>205</v>
      </c>
      <c r="C318" s="91" t="s">
        <v>1041</v>
      </c>
      <c r="D318" s="91"/>
      <c r="E318" s="91" t="s">
        <v>1036</v>
      </c>
    </row>
    <row r="319" spans="1:5" ht="15" customHeight="1" x14ac:dyDescent="0.25">
      <c r="A319" s="90" t="s">
        <v>305</v>
      </c>
      <c r="B319" s="90" t="str">
        <f t="shared" si="4"/>
        <v>206</v>
      </c>
      <c r="C319" s="91" t="s">
        <v>1042</v>
      </c>
      <c r="D319" s="91"/>
      <c r="E319" s="91" t="s">
        <v>1036</v>
      </c>
    </row>
    <row r="320" spans="1:5" ht="15" customHeight="1" x14ac:dyDescent="0.25">
      <c r="A320" s="90" t="s">
        <v>305</v>
      </c>
      <c r="B320" s="90" t="str">
        <f t="shared" si="4"/>
        <v>211</v>
      </c>
      <c r="C320" s="91" t="s">
        <v>1043</v>
      </c>
      <c r="D320" s="91"/>
      <c r="E320" s="91" t="s">
        <v>1036</v>
      </c>
    </row>
    <row r="321" spans="1:5" ht="15" customHeight="1" x14ac:dyDescent="0.25">
      <c r="A321" s="90" t="s">
        <v>305</v>
      </c>
      <c r="B321" s="90" t="str">
        <f t="shared" si="4"/>
        <v>212</v>
      </c>
      <c r="C321" s="91" t="s">
        <v>1044</v>
      </c>
      <c r="D321" s="91"/>
      <c r="E321" s="91" t="s">
        <v>1036</v>
      </c>
    </row>
    <row r="322" spans="1:5" ht="15" customHeight="1" x14ac:dyDescent="0.25">
      <c r="A322" s="90" t="s">
        <v>305</v>
      </c>
      <c r="B322" s="90" t="str">
        <f t="shared" ref="B322:B385" si="5">LEFT(C322,3)</f>
        <v>213</v>
      </c>
      <c r="C322" s="91" t="s">
        <v>1045</v>
      </c>
      <c r="D322" s="91"/>
      <c r="E322" s="91" t="s">
        <v>1036</v>
      </c>
    </row>
    <row r="323" spans="1:5" ht="15" customHeight="1" x14ac:dyDescent="0.25">
      <c r="A323" s="90" t="s">
        <v>305</v>
      </c>
      <c r="B323" s="90" t="str">
        <f t="shared" si="5"/>
        <v>216</v>
      </c>
      <c r="C323" s="91" t="s">
        <v>1046</v>
      </c>
      <c r="D323" s="91"/>
      <c r="E323" s="91" t="s">
        <v>1036</v>
      </c>
    </row>
    <row r="324" spans="1:5" ht="15" customHeight="1" x14ac:dyDescent="0.25">
      <c r="A324" s="90" t="s">
        <v>305</v>
      </c>
      <c r="B324" s="90" t="str">
        <f t="shared" si="5"/>
        <v>217</v>
      </c>
      <c r="C324" s="91" t="s">
        <v>1047</v>
      </c>
      <c r="D324" s="91"/>
      <c r="E324" s="91" t="s">
        <v>1036</v>
      </c>
    </row>
    <row r="325" spans="1:5" ht="15" customHeight="1" x14ac:dyDescent="0.25">
      <c r="A325" s="90" t="s">
        <v>305</v>
      </c>
      <c r="B325" s="90" t="str">
        <f t="shared" si="5"/>
        <v>218</v>
      </c>
      <c r="C325" s="91" t="s">
        <v>1048</v>
      </c>
      <c r="D325" s="91"/>
      <c r="E325" s="91" t="s">
        <v>1036</v>
      </c>
    </row>
    <row r="326" spans="1:5" ht="15" customHeight="1" x14ac:dyDescent="0.25">
      <c r="A326" s="90" t="s">
        <v>305</v>
      </c>
      <c r="B326" s="90" t="str">
        <f t="shared" si="5"/>
        <v>219</v>
      </c>
      <c r="C326" s="91" t="s">
        <v>1049</v>
      </c>
      <c r="D326" s="91"/>
      <c r="E326" s="91" t="s">
        <v>1036</v>
      </c>
    </row>
    <row r="327" spans="1:5" ht="15" customHeight="1" x14ac:dyDescent="0.25">
      <c r="A327" s="90" t="s">
        <v>305</v>
      </c>
      <c r="B327" s="90" t="str">
        <f t="shared" si="5"/>
        <v>220</v>
      </c>
      <c r="C327" s="91" t="s">
        <v>1050</v>
      </c>
      <c r="D327" s="91"/>
      <c r="E327" s="91" t="s">
        <v>1036</v>
      </c>
    </row>
    <row r="328" spans="1:5" ht="15" customHeight="1" x14ac:dyDescent="0.25">
      <c r="A328" s="90" t="s">
        <v>305</v>
      </c>
      <c r="B328" s="90" t="str">
        <f t="shared" si="5"/>
        <v>221</v>
      </c>
      <c r="C328" s="91" t="s">
        <v>1051</v>
      </c>
      <c r="D328" s="91"/>
      <c r="E328" s="91" t="s">
        <v>1036</v>
      </c>
    </row>
    <row r="329" spans="1:5" ht="15" customHeight="1" x14ac:dyDescent="0.25">
      <c r="A329" s="90" t="s">
        <v>305</v>
      </c>
      <c r="B329" s="90" t="str">
        <f t="shared" si="5"/>
        <v>222</v>
      </c>
      <c r="C329" s="91" t="s">
        <v>1052</v>
      </c>
      <c r="D329" s="91"/>
      <c r="E329" s="91" t="s">
        <v>1036</v>
      </c>
    </row>
    <row r="330" spans="1:5" ht="15" customHeight="1" x14ac:dyDescent="0.25">
      <c r="A330" s="90" t="s">
        <v>305</v>
      </c>
      <c r="B330" s="90" t="str">
        <f t="shared" si="5"/>
        <v>223</v>
      </c>
      <c r="C330" s="91" t="s">
        <v>1053</v>
      </c>
      <c r="D330" s="91"/>
      <c r="E330" s="91" t="s">
        <v>1036</v>
      </c>
    </row>
    <row r="331" spans="1:5" ht="15" customHeight="1" x14ac:dyDescent="0.25">
      <c r="A331" s="90" t="s">
        <v>305</v>
      </c>
      <c r="B331" s="90" t="str">
        <f t="shared" si="5"/>
        <v>224</v>
      </c>
      <c r="C331" s="91" t="s">
        <v>1054</v>
      </c>
      <c r="D331" s="91"/>
      <c r="E331" s="91" t="s">
        <v>1036</v>
      </c>
    </row>
    <row r="332" spans="1:5" ht="15" customHeight="1" x14ac:dyDescent="0.25">
      <c r="A332" s="90" t="s">
        <v>305</v>
      </c>
      <c r="B332" s="90" t="str">
        <f t="shared" si="5"/>
        <v>225</v>
      </c>
      <c r="C332" s="91" t="s">
        <v>1055</v>
      </c>
      <c r="D332" s="91"/>
      <c r="E332" s="91" t="s">
        <v>1036</v>
      </c>
    </row>
    <row r="333" spans="1:5" ht="15" customHeight="1" x14ac:dyDescent="0.25">
      <c r="A333" s="90" t="s">
        <v>305</v>
      </c>
      <c r="B333" s="90" t="str">
        <f t="shared" si="5"/>
        <v>226</v>
      </c>
      <c r="C333" s="91" t="s">
        <v>1056</v>
      </c>
      <c r="D333" s="91"/>
      <c r="E333" s="91" t="s">
        <v>1036</v>
      </c>
    </row>
    <row r="334" spans="1:5" ht="15" customHeight="1" x14ac:dyDescent="0.25">
      <c r="A334" s="90" t="s">
        <v>305</v>
      </c>
      <c r="B334" s="90" t="str">
        <f t="shared" si="5"/>
        <v>227</v>
      </c>
      <c r="C334" s="91" t="s">
        <v>1057</v>
      </c>
      <c r="D334" s="91"/>
      <c r="E334" s="91" t="s">
        <v>1036</v>
      </c>
    </row>
    <row r="335" spans="1:5" ht="15" customHeight="1" x14ac:dyDescent="0.25">
      <c r="A335" s="90" t="s">
        <v>305</v>
      </c>
      <c r="B335" s="90" t="str">
        <f t="shared" si="5"/>
        <v>228</v>
      </c>
      <c r="C335" s="91" t="s">
        <v>1058</v>
      </c>
      <c r="D335" s="91"/>
      <c r="E335" s="91" t="s">
        <v>1036</v>
      </c>
    </row>
    <row r="336" spans="1:5" ht="15" customHeight="1" x14ac:dyDescent="0.25">
      <c r="A336" s="90" t="s">
        <v>305</v>
      </c>
      <c r="B336" s="90" t="str">
        <f t="shared" si="5"/>
        <v>229</v>
      </c>
      <c r="C336" s="91" t="s">
        <v>1059</v>
      </c>
      <c r="D336" s="91"/>
      <c r="E336" s="91" t="s">
        <v>1036</v>
      </c>
    </row>
    <row r="337" spans="1:5" ht="15" customHeight="1" x14ac:dyDescent="0.25">
      <c r="A337" s="90" t="s">
        <v>305</v>
      </c>
      <c r="B337" s="90" t="str">
        <f t="shared" si="5"/>
        <v>230</v>
      </c>
      <c r="C337" s="91" t="s">
        <v>1060</v>
      </c>
      <c r="D337" s="91"/>
      <c r="E337" s="91" t="s">
        <v>1036</v>
      </c>
    </row>
    <row r="338" spans="1:5" ht="15" customHeight="1" x14ac:dyDescent="0.25">
      <c r="A338" s="90" t="s">
        <v>305</v>
      </c>
      <c r="B338" s="90" t="str">
        <f t="shared" si="5"/>
        <v>231</v>
      </c>
      <c r="C338" s="91" t="s">
        <v>1061</v>
      </c>
      <c r="D338" s="91"/>
      <c r="E338" s="91" t="s">
        <v>1036</v>
      </c>
    </row>
    <row r="339" spans="1:5" ht="15" customHeight="1" x14ac:dyDescent="0.25">
      <c r="A339" s="90" t="s">
        <v>305</v>
      </c>
      <c r="B339" s="90" t="str">
        <f t="shared" si="5"/>
        <v>232</v>
      </c>
      <c r="C339" s="91" t="s">
        <v>1062</v>
      </c>
      <c r="D339" s="91"/>
      <c r="E339" s="91" t="s">
        <v>1036</v>
      </c>
    </row>
    <row r="340" spans="1:5" ht="15" customHeight="1" x14ac:dyDescent="0.25">
      <c r="A340" s="90" t="s">
        <v>305</v>
      </c>
      <c r="B340" s="90" t="str">
        <f t="shared" si="5"/>
        <v>233</v>
      </c>
      <c r="C340" s="91" t="s">
        <v>1063</v>
      </c>
      <c r="D340" s="91"/>
      <c r="E340" s="91" t="s">
        <v>1036</v>
      </c>
    </row>
    <row r="341" spans="1:5" ht="15" customHeight="1" x14ac:dyDescent="0.25">
      <c r="A341" s="90" t="s">
        <v>305</v>
      </c>
      <c r="B341" s="90" t="str">
        <f t="shared" si="5"/>
        <v>236</v>
      </c>
      <c r="C341" s="91" t="s">
        <v>1064</v>
      </c>
      <c r="D341" s="91"/>
      <c r="E341" s="91" t="s">
        <v>1036</v>
      </c>
    </row>
    <row r="342" spans="1:5" ht="15" customHeight="1" x14ac:dyDescent="0.25">
      <c r="A342" s="90" t="s">
        <v>305</v>
      </c>
      <c r="B342" s="90" t="str">
        <f t="shared" si="5"/>
        <v>237</v>
      </c>
      <c r="C342" s="91" t="s">
        <v>1065</v>
      </c>
      <c r="D342" s="91"/>
      <c r="E342" s="91" t="s">
        <v>1036</v>
      </c>
    </row>
    <row r="343" spans="1:5" ht="15" customHeight="1" x14ac:dyDescent="0.25">
      <c r="A343" s="90" t="s">
        <v>305</v>
      </c>
      <c r="B343" s="90" t="str">
        <f t="shared" si="5"/>
        <v>238</v>
      </c>
      <c r="C343" s="91" t="s">
        <v>1066</v>
      </c>
      <c r="D343" s="91"/>
      <c r="E343" s="91" t="s">
        <v>1036</v>
      </c>
    </row>
    <row r="344" spans="1:5" ht="15" customHeight="1" x14ac:dyDescent="0.25">
      <c r="A344" s="90" t="s">
        <v>305</v>
      </c>
      <c r="B344" s="90" t="str">
        <f t="shared" si="5"/>
        <v>239</v>
      </c>
      <c r="C344" s="91" t="s">
        <v>1067</v>
      </c>
      <c r="D344" s="91"/>
      <c r="E344" s="91" t="s">
        <v>1036</v>
      </c>
    </row>
    <row r="345" spans="1:5" ht="15" customHeight="1" x14ac:dyDescent="0.25">
      <c r="A345" s="90" t="s">
        <v>305</v>
      </c>
      <c r="B345" s="90" t="str">
        <f t="shared" si="5"/>
        <v>240</v>
      </c>
      <c r="C345" s="91" t="s">
        <v>1068</v>
      </c>
      <c r="D345" s="91"/>
      <c r="E345" s="91" t="s">
        <v>1036</v>
      </c>
    </row>
    <row r="346" spans="1:5" ht="15" customHeight="1" x14ac:dyDescent="0.25">
      <c r="A346" s="90" t="s">
        <v>305</v>
      </c>
      <c r="B346" s="90" t="str">
        <f t="shared" si="5"/>
        <v>241</v>
      </c>
      <c r="C346" s="91" t="s">
        <v>1069</v>
      </c>
      <c r="D346" s="91"/>
      <c r="E346" s="91" t="s">
        <v>1036</v>
      </c>
    </row>
    <row r="347" spans="1:5" ht="15" customHeight="1" x14ac:dyDescent="0.25">
      <c r="A347" s="90" t="s">
        <v>305</v>
      </c>
      <c r="B347" s="90" t="str">
        <f t="shared" si="5"/>
        <v>242</v>
      </c>
      <c r="C347" s="91" t="s">
        <v>1070</v>
      </c>
      <c r="D347" s="91"/>
      <c r="E347" s="91" t="s">
        <v>1036</v>
      </c>
    </row>
    <row r="348" spans="1:5" ht="15" customHeight="1" x14ac:dyDescent="0.25">
      <c r="A348" s="90" t="s">
        <v>305</v>
      </c>
      <c r="B348" s="90" t="str">
        <f t="shared" si="5"/>
        <v>243</v>
      </c>
      <c r="C348" s="91" t="s">
        <v>1071</v>
      </c>
      <c r="D348" s="91"/>
      <c r="E348" s="91" t="s">
        <v>1036</v>
      </c>
    </row>
    <row r="349" spans="1:5" ht="15" customHeight="1" x14ac:dyDescent="0.25">
      <c r="A349" s="90" t="s">
        <v>305</v>
      </c>
      <c r="B349" s="90" t="str">
        <f t="shared" si="5"/>
        <v>244</v>
      </c>
      <c r="C349" s="91" t="s">
        <v>1072</v>
      </c>
      <c r="D349" s="91"/>
      <c r="E349" s="91" t="s">
        <v>1036</v>
      </c>
    </row>
    <row r="350" spans="1:5" ht="15" customHeight="1" x14ac:dyDescent="0.25">
      <c r="A350" s="90" t="s">
        <v>305</v>
      </c>
      <c r="B350" s="90" t="str">
        <f t="shared" si="5"/>
        <v>245</v>
      </c>
      <c r="C350" s="91" t="s">
        <v>1073</v>
      </c>
      <c r="D350" s="91"/>
      <c r="E350" s="91" t="s">
        <v>1036</v>
      </c>
    </row>
    <row r="351" spans="1:5" ht="15" customHeight="1" x14ac:dyDescent="0.25">
      <c r="A351" s="90" t="s">
        <v>305</v>
      </c>
      <c r="B351" s="90" t="str">
        <f t="shared" si="5"/>
        <v>246</v>
      </c>
      <c r="C351" s="91" t="s">
        <v>1074</v>
      </c>
      <c r="D351" s="91"/>
      <c r="E351" s="91" t="s">
        <v>1036</v>
      </c>
    </row>
    <row r="352" spans="1:5" ht="15" customHeight="1" x14ac:dyDescent="0.25">
      <c r="A352" s="90" t="s">
        <v>305</v>
      </c>
      <c r="B352" s="90" t="str">
        <f t="shared" si="5"/>
        <v>247</v>
      </c>
      <c r="C352" s="91" t="s">
        <v>1075</v>
      </c>
      <c r="D352" s="91"/>
      <c r="E352" s="91" t="s">
        <v>1036</v>
      </c>
    </row>
    <row r="353" spans="1:5" ht="15" customHeight="1" x14ac:dyDescent="0.25">
      <c r="A353" s="90" t="s">
        <v>305</v>
      </c>
      <c r="B353" s="90" t="str">
        <f t="shared" si="5"/>
        <v>248</v>
      </c>
      <c r="C353" s="91" t="s">
        <v>1076</v>
      </c>
      <c r="D353" s="91"/>
      <c r="E353" s="91" t="s">
        <v>1036</v>
      </c>
    </row>
    <row r="354" spans="1:5" ht="15" customHeight="1" x14ac:dyDescent="0.25">
      <c r="A354" s="90" t="s">
        <v>305</v>
      </c>
      <c r="B354" s="90" t="str">
        <f t="shared" si="5"/>
        <v>249</v>
      </c>
      <c r="C354" s="91" t="s">
        <v>1077</v>
      </c>
      <c r="D354" s="91"/>
      <c r="E354" s="91" t="s">
        <v>1036</v>
      </c>
    </row>
    <row r="355" spans="1:5" ht="15" customHeight="1" x14ac:dyDescent="0.25">
      <c r="A355" s="90" t="s">
        <v>305</v>
      </c>
      <c r="B355" s="90" t="str">
        <f t="shared" si="5"/>
        <v>250</v>
      </c>
      <c r="C355" s="91" t="s">
        <v>1078</v>
      </c>
      <c r="D355" s="91"/>
      <c r="E355" s="91" t="s">
        <v>1036</v>
      </c>
    </row>
    <row r="356" spans="1:5" ht="15" customHeight="1" x14ac:dyDescent="0.25">
      <c r="A356" s="90" t="s">
        <v>305</v>
      </c>
      <c r="B356" s="90" t="str">
        <f t="shared" si="5"/>
        <v>251</v>
      </c>
      <c r="C356" s="91" t="s">
        <v>1079</v>
      </c>
      <c r="D356" s="91"/>
      <c r="E356" s="91" t="s">
        <v>1036</v>
      </c>
    </row>
    <row r="357" spans="1:5" ht="15" customHeight="1" x14ac:dyDescent="0.25">
      <c r="A357" s="90" t="s">
        <v>305</v>
      </c>
      <c r="B357" s="90" t="str">
        <f t="shared" si="5"/>
        <v>252</v>
      </c>
      <c r="C357" s="91" t="s">
        <v>1080</v>
      </c>
      <c r="D357" s="91"/>
      <c r="E357" s="91" t="s">
        <v>1036</v>
      </c>
    </row>
    <row r="358" spans="1:5" ht="15" customHeight="1" x14ac:dyDescent="0.25">
      <c r="A358" s="90" t="s">
        <v>305</v>
      </c>
      <c r="B358" s="90" t="str">
        <f t="shared" si="5"/>
        <v>253</v>
      </c>
      <c r="C358" s="91" t="s">
        <v>1081</v>
      </c>
      <c r="D358" s="91"/>
      <c r="E358" s="91" t="s">
        <v>1036</v>
      </c>
    </row>
    <row r="359" spans="1:5" ht="15" customHeight="1" x14ac:dyDescent="0.25">
      <c r="A359" s="90" t="s">
        <v>305</v>
      </c>
      <c r="B359" s="90" t="str">
        <f t="shared" si="5"/>
        <v>254</v>
      </c>
      <c r="C359" s="91" t="s">
        <v>1082</v>
      </c>
      <c r="D359" s="91"/>
      <c r="E359" s="91" t="s">
        <v>1036</v>
      </c>
    </row>
    <row r="360" spans="1:5" ht="15" customHeight="1" x14ac:dyDescent="0.25">
      <c r="A360" s="90" t="s">
        <v>305</v>
      </c>
      <c r="B360" s="90" t="str">
        <f t="shared" si="5"/>
        <v>255</v>
      </c>
      <c r="C360" s="91" t="s">
        <v>1083</v>
      </c>
      <c r="D360" s="91"/>
      <c r="E360" s="91" t="s">
        <v>1036</v>
      </c>
    </row>
    <row r="361" spans="1:5" ht="15" customHeight="1" x14ac:dyDescent="0.25">
      <c r="A361" s="90" t="s">
        <v>305</v>
      </c>
      <c r="B361" s="90" t="str">
        <f t="shared" si="5"/>
        <v>256</v>
      </c>
      <c r="C361" s="91" t="s">
        <v>1084</v>
      </c>
      <c r="D361" s="91"/>
      <c r="E361" s="91" t="s">
        <v>1036</v>
      </c>
    </row>
    <row r="362" spans="1:5" ht="15" customHeight="1" x14ac:dyDescent="0.25">
      <c r="A362" s="90" t="s">
        <v>305</v>
      </c>
      <c r="B362" s="90" t="str">
        <f t="shared" si="5"/>
        <v>257</v>
      </c>
      <c r="C362" s="91" t="s">
        <v>1085</v>
      </c>
      <c r="D362" s="91"/>
      <c r="E362" s="91" t="s">
        <v>1036</v>
      </c>
    </row>
    <row r="363" spans="1:5" ht="15" customHeight="1" x14ac:dyDescent="0.25">
      <c r="A363" s="90" t="s">
        <v>305</v>
      </c>
      <c r="B363" s="90" t="str">
        <f t="shared" si="5"/>
        <v>258</v>
      </c>
      <c r="C363" s="91" t="s">
        <v>1086</v>
      </c>
      <c r="D363" s="91"/>
      <c r="E363" s="91" t="s">
        <v>1036</v>
      </c>
    </row>
    <row r="364" spans="1:5" ht="15" customHeight="1" x14ac:dyDescent="0.25">
      <c r="A364" s="90" t="s">
        <v>305</v>
      </c>
      <c r="B364" s="90" t="str">
        <f t="shared" si="5"/>
        <v>259</v>
      </c>
      <c r="C364" s="91" t="s">
        <v>1087</v>
      </c>
      <c r="D364" s="91"/>
      <c r="E364" s="91" t="s">
        <v>1036</v>
      </c>
    </row>
    <row r="365" spans="1:5" ht="15" customHeight="1" x14ac:dyDescent="0.25">
      <c r="A365" s="90" t="s">
        <v>305</v>
      </c>
      <c r="B365" s="90" t="str">
        <f t="shared" si="5"/>
        <v>260</v>
      </c>
      <c r="C365" s="91" t="s">
        <v>1088</v>
      </c>
      <c r="D365" s="91"/>
      <c r="E365" s="91" t="s">
        <v>1036</v>
      </c>
    </row>
    <row r="366" spans="1:5" ht="15" customHeight="1" x14ac:dyDescent="0.25">
      <c r="A366" s="90" t="s">
        <v>305</v>
      </c>
      <c r="B366" s="90" t="str">
        <f t="shared" si="5"/>
        <v>261</v>
      </c>
      <c r="C366" s="91" t="s">
        <v>1089</v>
      </c>
      <c r="D366" s="91"/>
      <c r="E366" s="91" t="s">
        <v>1036</v>
      </c>
    </row>
    <row r="367" spans="1:5" ht="15" customHeight="1" x14ac:dyDescent="0.25">
      <c r="A367" s="90" t="s">
        <v>305</v>
      </c>
      <c r="B367" s="90" t="str">
        <f t="shared" si="5"/>
        <v>262</v>
      </c>
      <c r="C367" s="91" t="s">
        <v>1090</v>
      </c>
      <c r="D367" s="91"/>
      <c r="E367" s="91" t="s">
        <v>1036</v>
      </c>
    </row>
    <row r="368" spans="1:5" ht="15" customHeight="1" x14ac:dyDescent="0.25">
      <c r="A368" s="90" t="s">
        <v>305</v>
      </c>
      <c r="B368" s="90" t="str">
        <f t="shared" si="5"/>
        <v>263</v>
      </c>
      <c r="C368" s="91" t="s">
        <v>1091</v>
      </c>
      <c r="D368" s="91"/>
      <c r="E368" s="91" t="s">
        <v>1036</v>
      </c>
    </row>
    <row r="369" spans="1:5" ht="15" customHeight="1" x14ac:dyDescent="0.25">
      <c r="A369" s="90" t="s">
        <v>305</v>
      </c>
      <c r="B369" s="90" t="str">
        <f t="shared" si="5"/>
        <v>264</v>
      </c>
      <c r="C369" s="91" t="s">
        <v>1092</v>
      </c>
      <c r="D369" s="91"/>
      <c r="E369" s="91" t="s">
        <v>1036</v>
      </c>
    </row>
    <row r="370" spans="1:5" ht="15" customHeight="1" x14ac:dyDescent="0.25">
      <c r="A370" s="90" t="s">
        <v>305</v>
      </c>
      <c r="B370" s="90" t="str">
        <f t="shared" si="5"/>
        <v>265</v>
      </c>
      <c r="C370" s="91" t="s">
        <v>1093</v>
      </c>
      <c r="D370" s="91"/>
      <c r="E370" s="91" t="s">
        <v>1036</v>
      </c>
    </row>
    <row r="371" spans="1:5" ht="15" customHeight="1" x14ac:dyDescent="0.25">
      <c r="A371" s="90" t="s">
        <v>305</v>
      </c>
      <c r="B371" s="90" t="str">
        <f t="shared" si="5"/>
        <v>266</v>
      </c>
      <c r="C371" s="91" t="s">
        <v>1094</v>
      </c>
      <c r="D371" s="91"/>
      <c r="E371" s="91" t="s">
        <v>1036</v>
      </c>
    </row>
    <row r="372" spans="1:5" ht="15" customHeight="1" x14ac:dyDescent="0.25">
      <c r="A372" s="90" t="s">
        <v>305</v>
      </c>
      <c r="B372" s="90" t="str">
        <f t="shared" si="5"/>
        <v>268</v>
      </c>
      <c r="C372" s="91" t="s">
        <v>1095</v>
      </c>
      <c r="D372" s="91"/>
      <c r="E372" s="91" t="s">
        <v>1036</v>
      </c>
    </row>
    <row r="373" spans="1:5" ht="15" customHeight="1" x14ac:dyDescent="0.25">
      <c r="A373" s="90" t="s">
        <v>305</v>
      </c>
      <c r="B373" s="90" t="str">
        <f t="shared" si="5"/>
        <v>269</v>
      </c>
      <c r="C373" s="91" t="s">
        <v>1096</v>
      </c>
      <c r="D373" s="91"/>
      <c r="E373" s="91" t="s">
        <v>1036</v>
      </c>
    </row>
    <row r="374" spans="1:5" ht="15" customHeight="1" x14ac:dyDescent="0.25">
      <c r="A374" s="90" t="s">
        <v>305</v>
      </c>
      <c r="B374" s="90" t="str">
        <f t="shared" si="5"/>
        <v>270</v>
      </c>
      <c r="C374" s="91" t="s">
        <v>1097</v>
      </c>
      <c r="D374" s="91"/>
      <c r="E374" s="91" t="s">
        <v>1036</v>
      </c>
    </row>
    <row r="375" spans="1:5" ht="15" customHeight="1" x14ac:dyDescent="0.25">
      <c r="A375" s="90" t="s">
        <v>305</v>
      </c>
      <c r="B375" s="90" t="str">
        <f t="shared" si="5"/>
        <v>271</v>
      </c>
      <c r="C375" s="91" t="s">
        <v>1098</v>
      </c>
      <c r="D375" s="91"/>
      <c r="E375" s="91" t="s">
        <v>1036</v>
      </c>
    </row>
    <row r="376" spans="1:5" ht="15" customHeight="1" x14ac:dyDescent="0.25">
      <c r="A376" s="90" t="s">
        <v>305</v>
      </c>
      <c r="B376" s="90" t="str">
        <f t="shared" si="5"/>
        <v>272</v>
      </c>
      <c r="C376" s="91" t="s">
        <v>1099</v>
      </c>
      <c r="D376" s="91"/>
      <c r="E376" s="91" t="s">
        <v>1036</v>
      </c>
    </row>
    <row r="377" spans="1:5" ht="15" customHeight="1" x14ac:dyDescent="0.25">
      <c r="A377" s="90" t="s">
        <v>305</v>
      </c>
      <c r="B377" s="90" t="str">
        <f t="shared" si="5"/>
        <v>273</v>
      </c>
      <c r="C377" s="91" t="s">
        <v>1100</v>
      </c>
      <c r="D377" s="91"/>
      <c r="E377" s="91" t="s">
        <v>1036</v>
      </c>
    </row>
    <row r="378" spans="1:5" ht="15" customHeight="1" x14ac:dyDescent="0.25">
      <c r="A378" s="90" t="s">
        <v>305</v>
      </c>
      <c r="B378" s="90" t="str">
        <f t="shared" si="5"/>
        <v>274</v>
      </c>
      <c r="C378" s="91" t="s">
        <v>1101</v>
      </c>
      <c r="D378" s="91"/>
      <c r="E378" s="91" t="s">
        <v>1036</v>
      </c>
    </row>
    <row r="379" spans="1:5" ht="15" customHeight="1" x14ac:dyDescent="0.25">
      <c r="A379" s="90" t="s">
        <v>305</v>
      </c>
      <c r="B379" s="90" t="str">
        <f t="shared" si="5"/>
        <v>275</v>
      </c>
      <c r="C379" s="91" t="s">
        <v>1102</v>
      </c>
      <c r="D379" s="91"/>
      <c r="E379" s="91" t="s">
        <v>1036</v>
      </c>
    </row>
    <row r="380" spans="1:5" ht="15" customHeight="1" x14ac:dyDescent="0.25">
      <c r="A380" s="90" t="s">
        <v>305</v>
      </c>
      <c r="B380" s="90" t="str">
        <f t="shared" si="5"/>
        <v>276</v>
      </c>
      <c r="C380" s="91" t="s">
        <v>1103</v>
      </c>
      <c r="D380" s="91"/>
      <c r="E380" s="91" t="s">
        <v>1036</v>
      </c>
    </row>
    <row r="381" spans="1:5" ht="15" customHeight="1" x14ac:dyDescent="0.25">
      <c r="A381" s="90" t="s">
        <v>305</v>
      </c>
      <c r="B381" s="90" t="str">
        <f t="shared" si="5"/>
        <v>277</v>
      </c>
      <c r="C381" s="91" t="s">
        <v>1104</v>
      </c>
      <c r="D381" s="91"/>
      <c r="E381" s="91" t="s">
        <v>1036</v>
      </c>
    </row>
    <row r="382" spans="1:5" ht="15" customHeight="1" x14ac:dyDescent="0.25">
      <c r="A382" s="90" t="s">
        <v>305</v>
      </c>
      <c r="B382" s="90" t="str">
        <f t="shared" si="5"/>
        <v>278</v>
      </c>
      <c r="C382" s="91" t="s">
        <v>1105</v>
      </c>
      <c r="D382" s="91"/>
      <c r="E382" s="91" t="s">
        <v>1036</v>
      </c>
    </row>
    <row r="383" spans="1:5" ht="15" customHeight="1" x14ac:dyDescent="0.25">
      <c r="A383" s="90" t="s">
        <v>305</v>
      </c>
      <c r="B383" s="90" t="str">
        <f t="shared" si="5"/>
        <v>279</v>
      </c>
      <c r="C383" s="91" t="s">
        <v>1106</v>
      </c>
      <c r="D383" s="91"/>
      <c r="E383" s="91" t="s">
        <v>1036</v>
      </c>
    </row>
    <row r="384" spans="1:5" ht="15" customHeight="1" x14ac:dyDescent="0.25">
      <c r="A384" s="90" t="s">
        <v>305</v>
      </c>
      <c r="B384" s="90" t="str">
        <f t="shared" si="5"/>
        <v>280</v>
      </c>
      <c r="C384" s="91" t="s">
        <v>1107</v>
      </c>
      <c r="D384" s="91"/>
      <c r="E384" s="91" t="s">
        <v>1036</v>
      </c>
    </row>
    <row r="385" spans="1:5" ht="15" customHeight="1" x14ac:dyDescent="0.25">
      <c r="A385" s="90" t="s">
        <v>305</v>
      </c>
      <c r="B385" s="90" t="str">
        <f t="shared" si="5"/>
        <v>281</v>
      </c>
      <c r="C385" s="91" t="s">
        <v>1108</v>
      </c>
      <c r="D385" s="91"/>
      <c r="E385" s="91" t="s">
        <v>1036</v>
      </c>
    </row>
    <row r="386" spans="1:5" ht="15" customHeight="1" x14ac:dyDescent="0.25">
      <c r="A386" s="90" t="s">
        <v>305</v>
      </c>
      <c r="B386" s="90" t="str">
        <f t="shared" ref="B386:B449" si="6">LEFT(C386,3)</f>
        <v>282</v>
      </c>
      <c r="C386" s="91" t="s">
        <v>1109</v>
      </c>
      <c r="D386" s="91"/>
      <c r="E386" s="91" t="s">
        <v>1036</v>
      </c>
    </row>
    <row r="387" spans="1:5" ht="15" customHeight="1" x14ac:dyDescent="0.25">
      <c r="A387" s="90" t="s">
        <v>305</v>
      </c>
      <c r="B387" s="90" t="str">
        <f t="shared" si="6"/>
        <v>283</v>
      </c>
      <c r="C387" s="91" t="s">
        <v>1110</v>
      </c>
      <c r="D387" s="91"/>
      <c r="E387" s="91" t="s">
        <v>1036</v>
      </c>
    </row>
    <row r="388" spans="1:5" ht="15" customHeight="1" x14ac:dyDescent="0.25">
      <c r="A388" s="90" t="s">
        <v>305</v>
      </c>
      <c r="B388" s="90" t="str">
        <f t="shared" si="6"/>
        <v>284</v>
      </c>
      <c r="C388" s="91" t="s">
        <v>1111</v>
      </c>
      <c r="D388" s="91"/>
      <c r="E388" s="91" t="s">
        <v>1036</v>
      </c>
    </row>
    <row r="389" spans="1:5" ht="15" customHeight="1" x14ac:dyDescent="0.25">
      <c r="A389" s="90" t="s">
        <v>305</v>
      </c>
      <c r="B389" s="90" t="str">
        <f t="shared" si="6"/>
        <v>285</v>
      </c>
      <c r="C389" s="91" t="s">
        <v>1112</v>
      </c>
      <c r="D389" s="91"/>
      <c r="E389" s="91" t="s">
        <v>1036</v>
      </c>
    </row>
    <row r="390" spans="1:5" ht="15" customHeight="1" x14ac:dyDescent="0.25">
      <c r="A390" s="90" t="s">
        <v>305</v>
      </c>
      <c r="B390" s="90" t="str">
        <f t="shared" si="6"/>
        <v>286</v>
      </c>
      <c r="C390" s="91" t="s">
        <v>1113</v>
      </c>
      <c r="D390" s="91"/>
      <c r="E390" s="91" t="s">
        <v>1036</v>
      </c>
    </row>
    <row r="391" spans="1:5" ht="15" customHeight="1" x14ac:dyDescent="0.25">
      <c r="A391" s="90" t="s">
        <v>305</v>
      </c>
      <c r="B391" s="90" t="str">
        <f t="shared" si="6"/>
        <v>287</v>
      </c>
      <c r="C391" s="91" t="s">
        <v>1114</v>
      </c>
      <c r="D391" s="91"/>
      <c r="E391" s="91" t="s">
        <v>1036</v>
      </c>
    </row>
    <row r="392" spans="1:5" ht="15" customHeight="1" x14ac:dyDescent="0.25">
      <c r="A392" s="90" t="s">
        <v>305</v>
      </c>
      <c r="B392" s="90" t="str">
        <f t="shared" si="6"/>
        <v>288</v>
      </c>
      <c r="C392" s="91" t="s">
        <v>1115</v>
      </c>
      <c r="D392" s="91"/>
      <c r="E392" s="91" t="s">
        <v>1036</v>
      </c>
    </row>
    <row r="393" spans="1:5" ht="15" customHeight="1" x14ac:dyDescent="0.25">
      <c r="A393" s="90" t="s">
        <v>305</v>
      </c>
      <c r="B393" s="90" t="str">
        <f t="shared" si="6"/>
        <v>289</v>
      </c>
      <c r="C393" s="91" t="s">
        <v>1116</v>
      </c>
      <c r="D393" s="91"/>
      <c r="E393" s="91" t="s">
        <v>1036</v>
      </c>
    </row>
    <row r="394" spans="1:5" ht="15" customHeight="1" x14ac:dyDescent="0.25">
      <c r="A394" s="90" t="s">
        <v>305</v>
      </c>
      <c r="B394" s="90" t="str">
        <f t="shared" si="6"/>
        <v>290</v>
      </c>
      <c r="C394" s="91" t="s">
        <v>1117</v>
      </c>
      <c r="D394" s="91"/>
      <c r="E394" s="91" t="s">
        <v>1036</v>
      </c>
    </row>
    <row r="395" spans="1:5" ht="15" customHeight="1" x14ac:dyDescent="0.25">
      <c r="A395" s="90" t="s">
        <v>305</v>
      </c>
      <c r="B395" s="90" t="str">
        <f t="shared" si="6"/>
        <v>291</v>
      </c>
      <c r="C395" s="91" t="s">
        <v>1118</v>
      </c>
      <c r="D395" s="91"/>
      <c r="E395" s="91" t="s">
        <v>1036</v>
      </c>
    </row>
    <row r="396" spans="1:5" ht="15" customHeight="1" x14ac:dyDescent="0.25">
      <c r="A396" s="90" t="s">
        <v>305</v>
      </c>
      <c r="B396" s="90" t="str">
        <f t="shared" si="6"/>
        <v>292</v>
      </c>
      <c r="C396" s="91" t="s">
        <v>1119</v>
      </c>
      <c r="D396" s="91"/>
      <c r="E396" s="91" t="s">
        <v>1036</v>
      </c>
    </row>
    <row r="397" spans="1:5" ht="15" customHeight="1" x14ac:dyDescent="0.25">
      <c r="A397" s="90" t="s">
        <v>305</v>
      </c>
      <c r="B397" s="90" t="str">
        <f t="shared" si="6"/>
        <v>293</v>
      </c>
      <c r="C397" s="91" t="s">
        <v>1120</v>
      </c>
      <c r="D397" s="91"/>
      <c r="E397" s="91" t="s">
        <v>1036</v>
      </c>
    </row>
    <row r="398" spans="1:5" ht="15" customHeight="1" x14ac:dyDescent="0.25">
      <c r="A398" s="90" t="s">
        <v>305</v>
      </c>
      <c r="B398" s="90" t="str">
        <f t="shared" si="6"/>
        <v>294</v>
      </c>
      <c r="C398" s="91" t="s">
        <v>1121</v>
      </c>
      <c r="D398" s="91"/>
      <c r="E398" s="91" t="s">
        <v>1036</v>
      </c>
    </row>
    <row r="399" spans="1:5" ht="15" customHeight="1" x14ac:dyDescent="0.25">
      <c r="A399" s="90" t="s">
        <v>305</v>
      </c>
      <c r="B399" s="90" t="str">
        <f t="shared" si="6"/>
        <v>295</v>
      </c>
      <c r="C399" s="91" t="s">
        <v>1122</v>
      </c>
      <c r="D399" s="91"/>
      <c r="E399" s="91" t="s">
        <v>1036</v>
      </c>
    </row>
    <row r="400" spans="1:5" ht="15" customHeight="1" x14ac:dyDescent="0.25">
      <c r="A400" s="90" t="s">
        <v>305</v>
      </c>
      <c r="B400" s="90" t="str">
        <f t="shared" si="6"/>
        <v>296</v>
      </c>
      <c r="C400" s="91" t="s">
        <v>1123</v>
      </c>
      <c r="D400" s="91"/>
      <c r="E400" s="91" t="s">
        <v>1036</v>
      </c>
    </row>
    <row r="401" spans="1:5" ht="15" customHeight="1" x14ac:dyDescent="0.25">
      <c r="A401" s="90" t="s">
        <v>305</v>
      </c>
      <c r="B401" s="90" t="str">
        <f t="shared" si="6"/>
        <v>297</v>
      </c>
      <c r="C401" s="91" t="s">
        <v>1124</v>
      </c>
      <c r="D401" s="91"/>
      <c r="E401" s="91" t="s">
        <v>1036</v>
      </c>
    </row>
    <row r="402" spans="1:5" ht="15" customHeight="1" x14ac:dyDescent="0.25">
      <c r="A402" s="90" t="s">
        <v>305</v>
      </c>
      <c r="B402" s="90" t="str">
        <f t="shared" si="6"/>
        <v>298</v>
      </c>
      <c r="C402" s="91" t="s">
        <v>1125</v>
      </c>
      <c r="D402" s="91"/>
      <c r="E402" s="91" t="s">
        <v>1036</v>
      </c>
    </row>
    <row r="403" spans="1:5" ht="15" customHeight="1" x14ac:dyDescent="0.25">
      <c r="A403" s="90" t="s">
        <v>305</v>
      </c>
      <c r="B403" s="90" t="str">
        <f t="shared" si="6"/>
        <v>299</v>
      </c>
      <c r="C403" s="91" t="s">
        <v>1126</v>
      </c>
      <c r="D403" s="91"/>
      <c r="E403" s="91" t="s">
        <v>1036</v>
      </c>
    </row>
    <row r="404" spans="1:5" ht="15" customHeight="1" x14ac:dyDescent="0.25">
      <c r="A404" s="90" t="s">
        <v>305</v>
      </c>
      <c r="B404" s="90" t="str">
        <f t="shared" si="6"/>
        <v>300</v>
      </c>
      <c r="C404" s="91" t="s">
        <v>1127</v>
      </c>
      <c r="D404" s="91"/>
      <c r="E404" s="91" t="s">
        <v>1036</v>
      </c>
    </row>
    <row r="405" spans="1:5" ht="15" customHeight="1" x14ac:dyDescent="0.25">
      <c r="A405" s="90" t="s">
        <v>305</v>
      </c>
      <c r="B405" s="90" t="str">
        <f t="shared" si="6"/>
        <v>301</v>
      </c>
      <c r="C405" s="91" t="s">
        <v>1128</v>
      </c>
      <c r="D405" s="91"/>
      <c r="E405" s="91" t="s">
        <v>1036</v>
      </c>
    </row>
    <row r="406" spans="1:5" ht="15" customHeight="1" x14ac:dyDescent="0.25">
      <c r="A406" s="90" t="s">
        <v>305</v>
      </c>
      <c r="B406" s="90" t="str">
        <f t="shared" si="6"/>
        <v>302</v>
      </c>
      <c r="C406" s="91" t="s">
        <v>1129</v>
      </c>
      <c r="D406" s="91"/>
      <c r="E406" s="91" t="s">
        <v>1036</v>
      </c>
    </row>
    <row r="407" spans="1:5" ht="15" customHeight="1" x14ac:dyDescent="0.25">
      <c r="A407" s="90" t="s">
        <v>305</v>
      </c>
      <c r="B407" s="90" t="str">
        <f t="shared" si="6"/>
        <v>303</v>
      </c>
      <c r="C407" s="91" t="s">
        <v>1130</v>
      </c>
      <c r="D407" s="91"/>
      <c r="E407" s="91" t="s">
        <v>1036</v>
      </c>
    </row>
    <row r="408" spans="1:5" ht="15" customHeight="1" x14ac:dyDescent="0.25">
      <c r="A408" s="90" t="s">
        <v>305</v>
      </c>
      <c r="B408" s="90" t="str">
        <f t="shared" si="6"/>
        <v>304</v>
      </c>
      <c r="C408" s="91" t="s">
        <v>1131</v>
      </c>
      <c r="D408" s="91"/>
      <c r="E408" s="91" t="s">
        <v>1036</v>
      </c>
    </row>
    <row r="409" spans="1:5" ht="15" customHeight="1" x14ac:dyDescent="0.25">
      <c r="A409" s="90" t="s">
        <v>305</v>
      </c>
      <c r="B409" s="90" t="str">
        <f t="shared" si="6"/>
        <v>305</v>
      </c>
      <c r="C409" s="91" t="s">
        <v>1132</v>
      </c>
      <c r="D409" s="91"/>
      <c r="E409" s="91" t="s">
        <v>1036</v>
      </c>
    </row>
    <row r="410" spans="1:5" ht="15" customHeight="1" x14ac:dyDescent="0.25">
      <c r="A410" s="90" t="s">
        <v>305</v>
      </c>
      <c r="B410" s="90" t="str">
        <f t="shared" si="6"/>
        <v>307</v>
      </c>
      <c r="C410" s="91" t="s">
        <v>1133</v>
      </c>
      <c r="D410" s="91"/>
      <c r="E410" s="91" t="s">
        <v>1036</v>
      </c>
    </row>
    <row r="411" spans="1:5" ht="15" customHeight="1" x14ac:dyDescent="0.25">
      <c r="A411" s="90" t="s">
        <v>305</v>
      </c>
      <c r="B411" s="90" t="str">
        <f t="shared" si="6"/>
        <v>311</v>
      </c>
      <c r="C411" s="91" t="s">
        <v>1134</v>
      </c>
      <c r="D411" s="91"/>
      <c r="E411" s="91" t="s">
        <v>1036</v>
      </c>
    </row>
    <row r="412" spans="1:5" ht="15" customHeight="1" x14ac:dyDescent="0.25">
      <c r="A412" s="90" t="s">
        <v>305</v>
      </c>
      <c r="B412" s="90" t="str">
        <f t="shared" si="6"/>
        <v>320</v>
      </c>
      <c r="C412" s="91" t="s">
        <v>1135</v>
      </c>
      <c r="D412" s="91"/>
      <c r="E412" s="91" t="s">
        <v>1036</v>
      </c>
    </row>
    <row r="413" spans="1:5" ht="15" customHeight="1" x14ac:dyDescent="0.25">
      <c r="A413" s="90" t="s">
        <v>305</v>
      </c>
      <c r="B413" s="90" t="str">
        <f t="shared" si="6"/>
        <v>321</v>
      </c>
      <c r="C413" s="91" t="s">
        <v>1136</v>
      </c>
      <c r="D413" s="91"/>
      <c r="E413" s="91" t="s">
        <v>1036</v>
      </c>
    </row>
    <row r="414" spans="1:5" ht="15" customHeight="1" x14ac:dyDescent="0.25">
      <c r="A414" s="90" t="s">
        <v>305</v>
      </c>
      <c r="B414" s="90" t="str">
        <f t="shared" si="6"/>
        <v>323</v>
      </c>
      <c r="C414" s="91" t="s">
        <v>1137</v>
      </c>
      <c r="D414" s="91"/>
      <c r="E414" s="91" t="s">
        <v>1036</v>
      </c>
    </row>
    <row r="415" spans="1:5" ht="15" customHeight="1" x14ac:dyDescent="0.25">
      <c r="A415" s="90" t="s">
        <v>305</v>
      </c>
      <c r="B415" s="90" t="str">
        <f t="shared" si="6"/>
        <v>324</v>
      </c>
      <c r="C415" s="91" t="s">
        <v>1138</v>
      </c>
      <c r="D415" s="91"/>
      <c r="E415" s="91" t="s">
        <v>1036</v>
      </c>
    </row>
    <row r="416" spans="1:5" ht="15" customHeight="1" x14ac:dyDescent="0.25">
      <c r="A416" s="90" t="s">
        <v>305</v>
      </c>
      <c r="B416" s="90" t="str">
        <f t="shared" si="6"/>
        <v>325</v>
      </c>
      <c r="C416" s="91" t="s">
        <v>1139</v>
      </c>
      <c r="D416" s="91"/>
      <c r="E416" s="91" t="s">
        <v>1036</v>
      </c>
    </row>
    <row r="417" spans="1:5" ht="15" customHeight="1" x14ac:dyDescent="0.25">
      <c r="A417" s="90" t="s">
        <v>305</v>
      </c>
      <c r="B417" s="90" t="str">
        <f t="shared" si="6"/>
        <v>326</v>
      </c>
      <c r="C417" s="91" t="s">
        <v>1140</v>
      </c>
      <c r="D417" s="91"/>
      <c r="E417" s="91" t="s">
        <v>1036</v>
      </c>
    </row>
    <row r="418" spans="1:5" ht="15" customHeight="1" x14ac:dyDescent="0.25">
      <c r="A418" s="90" t="s">
        <v>305</v>
      </c>
      <c r="B418" s="90" t="str">
        <f t="shared" si="6"/>
        <v>327</v>
      </c>
      <c r="C418" s="91" t="s">
        <v>1141</v>
      </c>
      <c r="D418" s="91"/>
      <c r="E418" s="91" t="s">
        <v>1036</v>
      </c>
    </row>
    <row r="419" spans="1:5" ht="15" customHeight="1" x14ac:dyDescent="0.25">
      <c r="A419" s="90" t="s">
        <v>305</v>
      </c>
      <c r="B419" s="90" t="str">
        <f t="shared" si="6"/>
        <v>400</v>
      </c>
      <c r="C419" s="91" t="s">
        <v>1142</v>
      </c>
      <c r="D419" s="91"/>
      <c r="E419" s="91" t="s">
        <v>1036</v>
      </c>
    </row>
    <row r="420" spans="1:5" ht="15" customHeight="1" x14ac:dyDescent="0.25">
      <c r="A420" s="90" t="s">
        <v>305</v>
      </c>
      <c r="B420" s="90" t="str">
        <f t="shared" si="6"/>
        <v>401</v>
      </c>
      <c r="C420" s="91" t="s">
        <v>1143</v>
      </c>
      <c r="D420" s="95">
        <v>0</v>
      </c>
      <c r="E420" s="91" t="s">
        <v>1144</v>
      </c>
    </row>
    <row r="421" spans="1:5" ht="15" customHeight="1" x14ac:dyDescent="0.25">
      <c r="A421" s="90" t="s">
        <v>305</v>
      </c>
      <c r="B421" s="90" t="str">
        <f t="shared" si="6"/>
        <v>402</v>
      </c>
      <c r="C421" s="91" t="s">
        <v>1145</v>
      </c>
      <c r="D421" s="95">
        <v>0</v>
      </c>
      <c r="E421" s="91" t="s">
        <v>1144</v>
      </c>
    </row>
    <row r="422" spans="1:5" ht="15" customHeight="1" x14ac:dyDescent="0.25">
      <c r="A422" s="90" t="s">
        <v>305</v>
      </c>
      <c r="B422" s="90" t="str">
        <f t="shared" si="6"/>
        <v>403</v>
      </c>
      <c r="C422" s="91" t="s">
        <v>1146</v>
      </c>
      <c r="D422" s="91"/>
      <c r="E422" s="91" t="s">
        <v>1036</v>
      </c>
    </row>
    <row r="423" spans="1:5" ht="15" customHeight="1" x14ac:dyDescent="0.25">
      <c r="A423" s="90" t="s">
        <v>305</v>
      </c>
      <c r="B423" s="90" t="str">
        <f t="shared" si="6"/>
        <v>404</v>
      </c>
      <c r="C423" s="91" t="s">
        <v>1147</v>
      </c>
      <c r="D423" s="95">
        <v>0</v>
      </c>
      <c r="E423" s="91" t="s">
        <v>1144</v>
      </c>
    </row>
    <row r="424" spans="1:5" ht="15" customHeight="1" x14ac:dyDescent="0.25">
      <c r="A424" s="90" t="s">
        <v>305</v>
      </c>
      <c r="B424" s="90" t="str">
        <f t="shared" si="6"/>
        <v>405</v>
      </c>
      <c r="C424" s="91" t="s">
        <v>1148</v>
      </c>
      <c r="D424" s="95">
        <v>0</v>
      </c>
      <c r="E424" s="91" t="s">
        <v>1144</v>
      </c>
    </row>
    <row r="425" spans="1:5" ht="15" customHeight="1" x14ac:dyDescent="0.25">
      <c r="A425" s="90" t="s">
        <v>305</v>
      </c>
      <c r="B425" s="90" t="str">
        <f t="shared" si="6"/>
        <v>406</v>
      </c>
      <c r="C425" s="91" t="s">
        <v>1149</v>
      </c>
      <c r="D425" s="95">
        <v>0</v>
      </c>
      <c r="E425" s="91" t="s">
        <v>1144</v>
      </c>
    </row>
    <row r="426" spans="1:5" ht="15" customHeight="1" x14ac:dyDescent="0.25">
      <c r="A426" s="90" t="s">
        <v>305</v>
      </c>
      <c r="B426" s="90" t="str">
        <f t="shared" si="6"/>
        <v>407</v>
      </c>
      <c r="C426" s="91" t="s">
        <v>1150</v>
      </c>
      <c r="D426" s="95">
        <v>0</v>
      </c>
      <c r="E426" s="91" t="s">
        <v>1144</v>
      </c>
    </row>
    <row r="427" spans="1:5" ht="15" customHeight="1" x14ac:dyDescent="0.25">
      <c r="A427" s="90" t="s">
        <v>305</v>
      </c>
      <c r="B427" s="90" t="str">
        <f t="shared" si="6"/>
        <v>408</v>
      </c>
      <c r="C427" s="91" t="s">
        <v>1151</v>
      </c>
      <c r="D427" s="95">
        <v>0</v>
      </c>
      <c r="E427" s="91" t="s">
        <v>1144</v>
      </c>
    </row>
    <row r="428" spans="1:5" ht="15" customHeight="1" x14ac:dyDescent="0.25">
      <c r="A428" s="90" t="s">
        <v>305</v>
      </c>
      <c r="B428" s="90" t="str">
        <f t="shared" si="6"/>
        <v>409</v>
      </c>
      <c r="C428" s="91" t="s">
        <v>1152</v>
      </c>
      <c r="D428" s="95">
        <v>0</v>
      </c>
      <c r="E428" s="91" t="s">
        <v>1144</v>
      </c>
    </row>
    <row r="429" spans="1:5" ht="15" customHeight="1" x14ac:dyDescent="0.25">
      <c r="A429" s="90" t="s">
        <v>305</v>
      </c>
      <c r="B429" s="90" t="str">
        <f t="shared" si="6"/>
        <v>410</v>
      </c>
      <c r="C429" s="91" t="s">
        <v>1153</v>
      </c>
      <c r="D429" s="95">
        <v>0</v>
      </c>
      <c r="E429" s="91" t="s">
        <v>1144</v>
      </c>
    </row>
    <row r="430" spans="1:5" ht="15" customHeight="1" x14ac:dyDescent="0.25">
      <c r="A430" s="90" t="s">
        <v>305</v>
      </c>
      <c r="B430" s="90" t="str">
        <f t="shared" si="6"/>
        <v>411</v>
      </c>
      <c r="C430" s="91" t="s">
        <v>1154</v>
      </c>
      <c r="D430" s="95">
        <v>0</v>
      </c>
      <c r="E430" s="91" t="s">
        <v>1144</v>
      </c>
    </row>
    <row r="431" spans="1:5" ht="15" customHeight="1" x14ac:dyDescent="0.25">
      <c r="A431" s="90" t="s">
        <v>305</v>
      </c>
      <c r="B431" s="90" t="str">
        <f t="shared" si="6"/>
        <v>412</v>
      </c>
      <c r="C431" s="91" t="s">
        <v>1155</v>
      </c>
      <c r="D431" s="95">
        <v>0</v>
      </c>
      <c r="E431" s="91" t="s">
        <v>1144</v>
      </c>
    </row>
    <row r="432" spans="1:5" ht="15" customHeight="1" x14ac:dyDescent="0.25">
      <c r="A432" s="90" t="s">
        <v>305</v>
      </c>
      <c r="B432" s="90" t="str">
        <f t="shared" si="6"/>
        <v>413</v>
      </c>
      <c r="C432" s="91" t="s">
        <v>1156</v>
      </c>
      <c r="D432" s="91"/>
      <c r="E432" s="91" t="s">
        <v>1036</v>
      </c>
    </row>
    <row r="433" spans="1:5" ht="15" customHeight="1" x14ac:dyDescent="0.25">
      <c r="A433" s="90" t="s">
        <v>305</v>
      </c>
      <c r="B433" s="90" t="str">
        <f t="shared" si="6"/>
        <v>414</v>
      </c>
      <c r="C433" s="91" t="s">
        <v>1157</v>
      </c>
      <c r="D433" s="91"/>
      <c r="E433" s="91" t="s">
        <v>1036</v>
      </c>
    </row>
    <row r="434" spans="1:5" ht="15" customHeight="1" x14ac:dyDescent="0.25">
      <c r="A434" s="90" t="s">
        <v>305</v>
      </c>
      <c r="B434" s="90" t="str">
        <f t="shared" si="6"/>
        <v>415</v>
      </c>
      <c r="C434" s="91" t="s">
        <v>1158</v>
      </c>
      <c r="D434" s="91"/>
      <c r="E434" s="91" t="s">
        <v>1036</v>
      </c>
    </row>
    <row r="435" spans="1:5" ht="15" customHeight="1" x14ac:dyDescent="0.25">
      <c r="A435" s="90" t="s">
        <v>305</v>
      </c>
      <c r="B435" s="90" t="str">
        <f t="shared" si="6"/>
        <v>416</v>
      </c>
      <c r="C435" s="91" t="s">
        <v>1159</v>
      </c>
      <c r="D435" s="91"/>
      <c r="E435" s="91" t="s">
        <v>1036</v>
      </c>
    </row>
    <row r="436" spans="1:5" ht="15" customHeight="1" x14ac:dyDescent="0.25">
      <c r="A436" s="90" t="s">
        <v>305</v>
      </c>
      <c r="B436" s="90" t="str">
        <f t="shared" si="6"/>
        <v>416</v>
      </c>
      <c r="C436" s="91" t="s">
        <v>1159</v>
      </c>
      <c r="D436" s="91"/>
      <c r="E436" s="91" t="s">
        <v>1160</v>
      </c>
    </row>
    <row r="437" spans="1:5" ht="15" customHeight="1" x14ac:dyDescent="0.25">
      <c r="A437" s="90" t="s">
        <v>305</v>
      </c>
      <c r="B437" s="90" t="str">
        <f t="shared" si="6"/>
        <v>417</v>
      </c>
      <c r="C437" s="91" t="s">
        <v>1161</v>
      </c>
      <c r="D437" s="95">
        <v>0</v>
      </c>
      <c r="E437" s="91" t="s">
        <v>1144</v>
      </c>
    </row>
    <row r="438" spans="1:5" ht="15" customHeight="1" x14ac:dyDescent="0.25">
      <c r="A438" s="90" t="s">
        <v>305</v>
      </c>
      <c r="B438" s="90" t="str">
        <f t="shared" si="6"/>
        <v>418</v>
      </c>
      <c r="C438" s="91" t="s">
        <v>1162</v>
      </c>
      <c r="D438" s="95">
        <v>0</v>
      </c>
      <c r="E438" s="91" t="s">
        <v>1144</v>
      </c>
    </row>
    <row r="439" spans="1:5" ht="15" customHeight="1" x14ac:dyDescent="0.25">
      <c r="A439" s="90" t="s">
        <v>305</v>
      </c>
      <c r="B439" s="90" t="str">
        <f t="shared" si="6"/>
        <v>419</v>
      </c>
      <c r="C439" s="91" t="s">
        <v>1163</v>
      </c>
      <c r="D439" s="91"/>
      <c r="E439" s="91" t="s">
        <v>1036</v>
      </c>
    </row>
    <row r="440" spans="1:5" ht="15" customHeight="1" x14ac:dyDescent="0.25">
      <c r="A440" s="90" t="s">
        <v>305</v>
      </c>
      <c r="B440" s="90" t="str">
        <f t="shared" si="6"/>
        <v>420</v>
      </c>
      <c r="C440" s="91" t="s">
        <v>1164</v>
      </c>
      <c r="D440" s="91"/>
      <c r="E440" s="91" t="s">
        <v>1036</v>
      </c>
    </row>
    <row r="441" spans="1:5" ht="15" customHeight="1" x14ac:dyDescent="0.25">
      <c r="A441" s="90" t="s">
        <v>305</v>
      </c>
      <c r="B441" s="90" t="str">
        <f t="shared" si="6"/>
        <v>421</v>
      </c>
      <c r="C441" s="91" t="s">
        <v>1165</v>
      </c>
      <c r="D441" s="91"/>
      <c r="E441" s="91" t="s">
        <v>1036</v>
      </c>
    </row>
    <row r="442" spans="1:5" ht="15" customHeight="1" x14ac:dyDescent="0.25">
      <c r="A442" s="90" t="s">
        <v>305</v>
      </c>
      <c r="B442" s="90" t="str">
        <f t="shared" si="6"/>
        <v>422</v>
      </c>
      <c r="C442" s="91" t="s">
        <v>1166</v>
      </c>
      <c r="D442" s="91"/>
      <c r="E442" s="91" t="s">
        <v>1036</v>
      </c>
    </row>
    <row r="443" spans="1:5" ht="15" customHeight="1" x14ac:dyDescent="0.25">
      <c r="A443" s="90" t="s">
        <v>305</v>
      </c>
      <c r="B443" s="90" t="str">
        <f t="shared" si="6"/>
        <v>423</v>
      </c>
      <c r="C443" s="91" t="s">
        <v>1167</v>
      </c>
      <c r="D443" s="91"/>
      <c r="E443" s="91" t="s">
        <v>1036</v>
      </c>
    </row>
    <row r="444" spans="1:5" ht="15" customHeight="1" x14ac:dyDescent="0.25">
      <c r="A444" s="90" t="s">
        <v>305</v>
      </c>
      <c r="B444" s="90" t="str">
        <f t="shared" si="6"/>
        <v>424</v>
      </c>
      <c r="C444" s="91" t="s">
        <v>1168</v>
      </c>
      <c r="D444" s="91"/>
      <c r="E444" s="91" t="s">
        <v>1036</v>
      </c>
    </row>
    <row r="445" spans="1:5" ht="15" customHeight="1" x14ac:dyDescent="0.25">
      <c r="A445" s="90" t="s">
        <v>305</v>
      </c>
      <c r="B445" s="90" t="str">
        <f t="shared" si="6"/>
        <v>425</v>
      </c>
      <c r="C445" s="91" t="s">
        <v>1169</v>
      </c>
      <c r="D445" s="91"/>
      <c r="E445" s="91" t="s">
        <v>1036</v>
      </c>
    </row>
    <row r="446" spans="1:5" ht="15" customHeight="1" x14ac:dyDescent="0.25">
      <c r="A446" s="90" t="s">
        <v>305</v>
      </c>
      <c r="B446" s="90" t="str">
        <f t="shared" si="6"/>
        <v>426</v>
      </c>
      <c r="C446" s="91" t="s">
        <v>1170</v>
      </c>
      <c r="D446" s="91"/>
      <c r="E446" s="91" t="s">
        <v>1036</v>
      </c>
    </row>
    <row r="447" spans="1:5" ht="15" customHeight="1" x14ac:dyDescent="0.25">
      <c r="A447" s="90" t="s">
        <v>305</v>
      </c>
      <c r="B447" s="90" t="str">
        <f t="shared" si="6"/>
        <v>427</v>
      </c>
      <c r="C447" s="91" t="s">
        <v>1171</v>
      </c>
      <c r="D447" s="91"/>
      <c r="E447" s="91" t="s">
        <v>1036</v>
      </c>
    </row>
    <row r="448" spans="1:5" ht="15" customHeight="1" x14ac:dyDescent="0.25">
      <c r="A448" s="90" t="s">
        <v>305</v>
      </c>
      <c r="B448" s="90" t="str">
        <f t="shared" si="6"/>
        <v>428</v>
      </c>
      <c r="C448" s="91" t="s">
        <v>1172</v>
      </c>
      <c r="D448" s="91"/>
      <c r="E448" s="91" t="s">
        <v>1036</v>
      </c>
    </row>
    <row r="449" spans="1:5" ht="15" customHeight="1" x14ac:dyDescent="0.25">
      <c r="A449" s="90" t="s">
        <v>305</v>
      </c>
      <c r="B449" s="90" t="str">
        <f t="shared" si="6"/>
        <v>429</v>
      </c>
      <c r="C449" s="91" t="s">
        <v>1173</v>
      </c>
      <c r="D449" s="91"/>
      <c r="E449" s="91" t="s">
        <v>1036</v>
      </c>
    </row>
    <row r="450" spans="1:5" ht="15" customHeight="1" x14ac:dyDescent="0.25">
      <c r="A450" s="90" t="s">
        <v>305</v>
      </c>
      <c r="B450" s="90" t="str">
        <f t="shared" ref="B450:B513" si="7">LEFT(C450,3)</f>
        <v>430</v>
      </c>
      <c r="C450" s="91" t="s">
        <v>1174</v>
      </c>
      <c r="D450" s="91"/>
      <c r="E450" s="91" t="s">
        <v>1036</v>
      </c>
    </row>
    <row r="451" spans="1:5" ht="15" customHeight="1" x14ac:dyDescent="0.25">
      <c r="A451" s="90" t="s">
        <v>305</v>
      </c>
      <c r="B451" s="90" t="str">
        <f t="shared" si="7"/>
        <v>431</v>
      </c>
      <c r="C451" s="91" t="s">
        <v>1175</v>
      </c>
      <c r="D451" s="91"/>
      <c r="E451" s="91" t="s">
        <v>1036</v>
      </c>
    </row>
    <row r="452" spans="1:5" ht="15" customHeight="1" x14ac:dyDescent="0.25">
      <c r="A452" s="90" t="s">
        <v>305</v>
      </c>
      <c r="B452" s="90" t="str">
        <f t="shared" si="7"/>
        <v>432</v>
      </c>
      <c r="C452" s="91" t="s">
        <v>1176</v>
      </c>
      <c r="D452" s="91"/>
      <c r="E452" s="91" t="s">
        <v>1036</v>
      </c>
    </row>
    <row r="453" spans="1:5" ht="15" customHeight="1" x14ac:dyDescent="0.25">
      <c r="A453" s="90" t="s">
        <v>305</v>
      </c>
      <c r="B453" s="90" t="str">
        <f t="shared" si="7"/>
        <v>433</v>
      </c>
      <c r="C453" s="91" t="s">
        <v>1177</v>
      </c>
      <c r="D453" s="91"/>
      <c r="E453" s="91" t="s">
        <v>1036</v>
      </c>
    </row>
    <row r="454" spans="1:5" ht="15" customHeight="1" x14ac:dyDescent="0.25">
      <c r="A454" s="90" t="s">
        <v>305</v>
      </c>
      <c r="B454" s="90" t="str">
        <f t="shared" si="7"/>
        <v>434</v>
      </c>
      <c r="C454" s="91" t="s">
        <v>1178</v>
      </c>
      <c r="D454" s="91"/>
      <c r="E454" s="91" t="s">
        <v>1036</v>
      </c>
    </row>
    <row r="455" spans="1:5" ht="15" customHeight="1" x14ac:dyDescent="0.25">
      <c r="A455" s="90" t="s">
        <v>305</v>
      </c>
      <c r="B455" s="90" t="str">
        <f t="shared" si="7"/>
        <v>435</v>
      </c>
      <c r="C455" s="91" t="s">
        <v>1179</v>
      </c>
      <c r="D455" s="91"/>
      <c r="E455" s="91" t="s">
        <v>1036</v>
      </c>
    </row>
    <row r="456" spans="1:5" ht="15" customHeight="1" x14ac:dyDescent="0.25">
      <c r="A456" s="90" t="s">
        <v>305</v>
      </c>
      <c r="B456" s="90" t="str">
        <f t="shared" si="7"/>
        <v>436</v>
      </c>
      <c r="C456" s="91" t="s">
        <v>1180</v>
      </c>
      <c r="D456" s="91"/>
      <c r="E456" s="91" t="s">
        <v>1036</v>
      </c>
    </row>
    <row r="457" spans="1:5" ht="15" customHeight="1" x14ac:dyDescent="0.25">
      <c r="A457" s="90" t="s">
        <v>305</v>
      </c>
      <c r="B457" s="90" t="str">
        <f t="shared" si="7"/>
        <v>437</v>
      </c>
      <c r="C457" s="91" t="s">
        <v>1181</v>
      </c>
      <c r="D457" s="91"/>
      <c r="E457" s="91" t="s">
        <v>1036</v>
      </c>
    </row>
    <row r="458" spans="1:5" ht="15" customHeight="1" x14ac:dyDescent="0.25">
      <c r="A458" s="90" t="s">
        <v>305</v>
      </c>
      <c r="B458" s="90" t="str">
        <f t="shared" si="7"/>
        <v>438</v>
      </c>
      <c r="C458" s="91" t="s">
        <v>1182</v>
      </c>
      <c r="D458" s="91"/>
      <c r="E458" s="91" t="s">
        <v>1036</v>
      </c>
    </row>
    <row r="459" spans="1:5" ht="15" customHeight="1" x14ac:dyDescent="0.25">
      <c r="A459" s="90" t="s">
        <v>305</v>
      </c>
      <c r="B459" s="90" t="str">
        <f t="shared" si="7"/>
        <v>439</v>
      </c>
      <c r="C459" s="91" t="s">
        <v>1183</v>
      </c>
      <c r="D459" s="91"/>
      <c r="E459" s="91" t="s">
        <v>1036</v>
      </c>
    </row>
    <row r="460" spans="1:5" ht="15" customHeight="1" x14ac:dyDescent="0.25">
      <c r="A460" s="90" t="s">
        <v>305</v>
      </c>
      <c r="B460" s="90" t="str">
        <f t="shared" si="7"/>
        <v>440</v>
      </c>
      <c r="C460" s="91" t="s">
        <v>1184</v>
      </c>
      <c r="D460" s="91"/>
      <c r="E460" s="91" t="s">
        <v>1036</v>
      </c>
    </row>
    <row r="461" spans="1:5" ht="15" customHeight="1" x14ac:dyDescent="0.25">
      <c r="A461" s="90" t="s">
        <v>305</v>
      </c>
      <c r="B461" s="90" t="str">
        <f t="shared" si="7"/>
        <v>441</v>
      </c>
      <c r="C461" s="91" t="s">
        <v>1185</v>
      </c>
      <c r="D461" s="91"/>
      <c r="E461" s="91" t="s">
        <v>1036</v>
      </c>
    </row>
    <row r="462" spans="1:5" ht="15" customHeight="1" x14ac:dyDescent="0.25">
      <c r="A462" s="90" t="s">
        <v>305</v>
      </c>
      <c r="B462" s="90" t="str">
        <f t="shared" si="7"/>
        <v>442</v>
      </c>
      <c r="C462" s="91" t="s">
        <v>1186</v>
      </c>
      <c r="D462" s="91"/>
      <c r="E462" s="91" t="s">
        <v>1036</v>
      </c>
    </row>
    <row r="463" spans="1:5" ht="15" customHeight="1" x14ac:dyDescent="0.25">
      <c r="A463" s="90" t="s">
        <v>305</v>
      </c>
      <c r="B463" s="90" t="str">
        <f t="shared" si="7"/>
        <v>443</v>
      </c>
      <c r="C463" s="91" t="s">
        <v>1187</v>
      </c>
      <c r="D463" s="91"/>
      <c r="E463" s="91" t="s">
        <v>1036</v>
      </c>
    </row>
    <row r="464" spans="1:5" ht="15" customHeight="1" x14ac:dyDescent="0.25">
      <c r="A464" s="90" t="s">
        <v>305</v>
      </c>
      <c r="B464" s="90" t="str">
        <f t="shared" si="7"/>
        <v>444</v>
      </c>
      <c r="C464" s="91" t="s">
        <v>1188</v>
      </c>
      <c r="D464" s="91"/>
      <c r="E464" s="91" t="s">
        <v>1036</v>
      </c>
    </row>
    <row r="465" spans="1:5" ht="15" customHeight="1" x14ac:dyDescent="0.25">
      <c r="A465" s="90" t="s">
        <v>305</v>
      </c>
      <c r="B465" s="90" t="str">
        <f t="shared" si="7"/>
        <v>445</v>
      </c>
      <c r="C465" s="91" t="s">
        <v>1189</v>
      </c>
      <c r="D465" s="91"/>
      <c r="E465" s="91" t="s">
        <v>1036</v>
      </c>
    </row>
    <row r="466" spans="1:5" ht="15" customHeight="1" x14ac:dyDescent="0.25">
      <c r="A466" s="90" t="s">
        <v>305</v>
      </c>
      <c r="B466" s="90" t="str">
        <f t="shared" si="7"/>
        <v>446</v>
      </c>
      <c r="C466" s="91" t="s">
        <v>1190</v>
      </c>
      <c r="D466" s="91"/>
      <c r="E466" s="91" t="s">
        <v>1036</v>
      </c>
    </row>
    <row r="467" spans="1:5" ht="15" customHeight="1" x14ac:dyDescent="0.25">
      <c r="A467" s="90" t="s">
        <v>305</v>
      </c>
      <c r="B467" s="90" t="str">
        <f t="shared" si="7"/>
        <v>447</v>
      </c>
      <c r="C467" s="91" t="s">
        <v>1191</v>
      </c>
      <c r="D467" s="91"/>
      <c r="E467" s="91" t="s">
        <v>1036</v>
      </c>
    </row>
    <row r="468" spans="1:5" ht="15" customHeight="1" x14ac:dyDescent="0.25">
      <c r="A468" s="90" t="s">
        <v>305</v>
      </c>
      <c r="B468" s="90" t="str">
        <f t="shared" si="7"/>
        <v>448</v>
      </c>
      <c r="C468" s="91" t="s">
        <v>1192</v>
      </c>
      <c r="D468" s="91"/>
      <c r="E468" s="91" t="s">
        <v>1036</v>
      </c>
    </row>
    <row r="469" spans="1:5" ht="15" customHeight="1" x14ac:dyDescent="0.25">
      <c r="A469" s="90" t="s">
        <v>305</v>
      </c>
      <c r="B469" s="90" t="str">
        <f t="shared" si="7"/>
        <v>449</v>
      </c>
      <c r="C469" s="91" t="s">
        <v>1193</v>
      </c>
      <c r="D469" s="91"/>
      <c r="E469" s="91" t="s">
        <v>1036</v>
      </c>
    </row>
    <row r="470" spans="1:5" ht="15" customHeight="1" x14ac:dyDescent="0.25">
      <c r="A470" s="90" t="s">
        <v>305</v>
      </c>
      <c r="B470" s="90" t="str">
        <f t="shared" si="7"/>
        <v>450</v>
      </c>
      <c r="C470" s="91" t="s">
        <v>1194</v>
      </c>
      <c r="D470" s="91"/>
      <c r="E470" s="91" t="s">
        <v>1036</v>
      </c>
    </row>
    <row r="471" spans="1:5" ht="15" customHeight="1" x14ac:dyDescent="0.25">
      <c r="A471" s="90" t="s">
        <v>305</v>
      </c>
      <c r="B471" s="90" t="str">
        <f t="shared" si="7"/>
        <v>451</v>
      </c>
      <c r="C471" s="91" t="s">
        <v>1195</v>
      </c>
      <c r="D471" s="91"/>
      <c r="E471" s="91" t="s">
        <v>1036</v>
      </c>
    </row>
    <row r="472" spans="1:5" ht="15" customHeight="1" x14ac:dyDescent="0.25">
      <c r="A472" s="90" t="s">
        <v>305</v>
      </c>
      <c r="B472" s="90" t="str">
        <f t="shared" si="7"/>
        <v>452</v>
      </c>
      <c r="C472" s="91" t="s">
        <v>1196</v>
      </c>
      <c r="D472" s="91"/>
      <c r="E472" s="91" t="s">
        <v>1036</v>
      </c>
    </row>
    <row r="473" spans="1:5" ht="15" customHeight="1" x14ac:dyDescent="0.25">
      <c r="A473" s="90" t="s">
        <v>305</v>
      </c>
      <c r="B473" s="90" t="str">
        <f t="shared" si="7"/>
        <v>453</v>
      </c>
      <c r="C473" s="91" t="s">
        <v>1197</v>
      </c>
      <c r="D473" s="91"/>
      <c r="E473" s="91" t="s">
        <v>1036</v>
      </c>
    </row>
    <row r="474" spans="1:5" ht="15" customHeight="1" x14ac:dyDescent="0.25">
      <c r="A474" s="90" t="s">
        <v>305</v>
      </c>
      <c r="B474" s="90" t="str">
        <f t="shared" si="7"/>
        <v>454</v>
      </c>
      <c r="C474" s="91" t="s">
        <v>1198</v>
      </c>
      <c r="D474" s="91"/>
      <c r="E474" s="91" t="s">
        <v>1036</v>
      </c>
    </row>
    <row r="475" spans="1:5" ht="15" customHeight="1" x14ac:dyDescent="0.25">
      <c r="A475" s="90" t="s">
        <v>305</v>
      </c>
      <c r="B475" s="90" t="str">
        <f t="shared" si="7"/>
        <v>455</v>
      </c>
      <c r="C475" s="91" t="s">
        <v>1199</v>
      </c>
      <c r="D475" s="91"/>
      <c r="E475" s="91" t="s">
        <v>1036</v>
      </c>
    </row>
    <row r="476" spans="1:5" ht="15" customHeight="1" x14ac:dyDescent="0.25">
      <c r="A476" s="90" t="s">
        <v>305</v>
      </c>
      <c r="B476" s="90" t="str">
        <f t="shared" si="7"/>
        <v>456</v>
      </c>
      <c r="C476" s="91" t="s">
        <v>1200</v>
      </c>
      <c r="D476" s="91"/>
      <c r="E476" s="91" t="s">
        <v>1036</v>
      </c>
    </row>
    <row r="477" spans="1:5" ht="15" customHeight="1" x14ac:dyDescent="0.25">
      <c r="A477" s="90" t="s">
        <v>305</v>
      </c>
      <c r="B477" s="90" t="str">
        <f t="shared" si="7"/>
        <v>457</v>
      </c>
      <c r="C477" s="91" t="s">
        <v>1201</v>
      </c>
      <c r="D477" s="91"/>
      <c r="E477" s="91" t="s">
        <v>1036</v>
      </c>
    </row>
    <row r="478" spans="1:5" ht="15" customHeight="1" x14ac:dyDescent="0.25">
      <c r="A478" s="90" t="s">
        <v>305</v>
      </c>
      <c r="B478" s="90" t="str">
        <f t="shared" si="7"/>
        <v>458</v>
      </c>
      <c r="C478" s="91" t="s">
        <v>1202</v>
      </c>
      <c r="D478" s="91"/>
      <c r="E478" s="91" t="s">
        <v>1036</v>
      </c>
    </row>
    <row r="479" spans="1:5" ht="15" customHeight="1" x14ac:dyDescent="0.25">
      <c r="A479" s="90" t="s">
        <v>305</v>
      </c>
      <c r="B479" s="90" t="str">
        <f t="shared" si="7"/>
        <v>459</v>
      </c>
      <c r="C479" s="91" t="s">
        <v>1203</v>
      </c>
      <c r="D479" s="91"/>
      <c r="E479" s="91" t="s">
        <v>1036</v>
      </c>
    </row>
    <row r="480" spans="1:5" ht="15" customHeight="1" x14ac:dyDescent="0.25">
      <c r="A480" s="90" t="s">
        <v>305</v>
      </c>
      <c r="B480" s="90" t="str">
        <f t="shared" si="7"/>
        <v>460</v>
      </c>
      <c r="C480" s="91" t="s">
        <v>1204</v>
      </c>
      <c r="D480" s="91"/>
      <c r="E480" s="91" t="s">
        <v>1036</v>
      </c>
    </row>
    <row r="481" spans="1:5" ht="15" customHeight="1" x14ac:dyDescent="0.25">
      <c r="A481" s="90" t="s">
        <v>305</v>
      </c>
      <c r="B481" s="90" t="str">
        <f t="shared" si="7"/>
        <v>461</v>
      </c>
      <c r="C481" s="91" t="s">
        <v>1205</v>
      </c>
      <c r="D481" s="91"/>
      <c r="E481" s="91" t="s">
        <v>1036</v>
      </c>
    </row>
    <row r="482" spans="1:5" ht="15" customHeight="1" x14ac:dyDescent="0.25">
      <c r="A482" s="90" t="s">
        <v>305</v>
      </c>
      <c r="B482" s="90" t="str">
        <f t="shared" si="7"/>
        <v>462</v>
      </c>
      <c r="C482" s="91" t="s">
        <v>1206</v>
      </c>
      <c r="D482" s="91"/>
      <c r="E482" s="91" t="s">
        <v>1036</v>
      </c>
    </row>
    <row r="483" spans="1:5" ht="15" customHeight="1" x14ac:dyDescent="0.25">
      <c r="A483" s="90" t="s">
        <v>305</v>
      </c>
      <c r="B483" s="90" t="str">
        <f t="shared" si="7"/>
        <v>463</v>
      </c>
      <c r="C483" s="91" t="s">
        <v>1207</v>
      </c>
      <c r="D483" s="91"/>
      <c r="E483" s="91" t="s">
        <v>1036</v>
      </c>
    </row>
    <row r="484" spans="1:5" ht="15" customHeight="1" x14ac:dyDescent="0.25">
      <c r="A484" s="90" t="s">
        <v>305</v>
      </c>
      <c r="B484" s="90" t="str">
        <f t="shared" si="7"/>
        <v>464</v>
      </c>
      <c r="C484" s="91" t="s">
        <v>1208</v>
      </c>
      <c r="D484" s="91"/>
      <c r="E484" s="91" t="s">
        <v>1036</v>
      </c>
    </row>
    <row r="485" spans="1:5" ht="15" customHeight="1" x14ac:dyDescent="0.25">
      <c r="A485" s="90" t="s">
        <v>305</v>
      </c>
      <c r="B485" s="90" t="str">
        <f t="shared" si="7"/>
        <v>465</v>
      </c>
      <c r="C485" s="91" t="s">
        <v>1209</v>
      </c>
      <c r="D485" s="91"/>
      <c r="E485" s="91" t="s">
        <v>1036</v>
      </c>
    </row>
    <row r="486" spans="1:5" ht="15" customHeight="1" x14ac:dyDescent="0.25">
      <c r="A486" s="90" t="s">
        <v>305</v>
      </c>
      <c r="B486" s="90" t="str">
        <f t="shared" si="7"/>
        <v>466</v>
      </c>
      <c r="C486" s="91" t="s">
        <v>1210</v>
      </c>
      <c r="D486" s="91"/>
      <c r="E486" s="91" t="s">
        <v>1036</v>
      </c>
    </row>
    <row r="487" spans="1:5" ht="15" customHeight="1" x14ac:dyDescent="0.25">
      <c r="A487" s="90" t="s">
        <v>305</v>
      </c>
      <c r="B487" s="90" t="str">
        <f t="shared" si="7"/>
        <v>467</v>
      </c>
      <c r="C487" s="91" t="s">
        <v>1211</v>
      </c>
      <c r="D487" s="91"/>
      <c r="E487" s="91" t="s">
        <v>1036</v>
      </c>
    </row>
    <row r="488" spans="1:5" ht="15" customHeight="1" x14ac:dyDescent="0.25">
      <c r="A488" s="90" t="s">
        <v>305</v>
      </c>
      <c r="B488" s="90" t="str">
        <f t="shared" si="7"/>
        <v>468</v>
      </c>
      <c r="C488" s="91" t="s">
        <v>1212</v>
      </c>
      <c r="D488" s="91"/>
      <c r="E488" s="91" t="s">
        <v>1036</v>
      </c>
    </row>
    <row r="489" spans="1:5" ht="15" customHeight="1" x14ac:dyDescent="0.25">
      <c r="A489" s="90" t="s">
        <v>305</v>
      </c>
      <c r="B489" s="90" t="str">
        <f t="shared" si="7"/>
        <v>469</v>
      </c>
      <c r="C489" s="91" t="s">
        <v>1213</v>
      </c>
      <c r="D489" s="91"/>
      <c r="E489" s="91" t="s">
        <v>1036</v>
      </c>
    </row>
    <row r="490" spans="1:5" ht="15" customHeight="1" x14ac:dyDescent="0.25">
      <c r="A490" s="90" t="s">
        <v>305</v>
      </c>
      <c r="B490" s="90" t="str">
        <f t="shared" si="7"/>
        <v>470</v>
      </c>
      <c r="C490" s="91" t="s">
        <v>1214</v>
      </c>
      <c r="D490" s="91"/>
      <c r="E490" s="91" t="s">
        <v>1036</v>
      </c>
    </row>
    <row r="491" spans="1:5" ht="15" customHeight="1" x14ac:dyDescent="0.25">
      <c r="A491" s="90" t="s">
        <v>305</v>
      </c>
      <c r="B491" s="90" t="str">
        <f t="shared" si="7"/>
        <v>471</v>
      </c>
      <c r="C491" s="91" t="s">
        <v>1215</v>
      </c>
      <c r="D491" s="95">
        <v>0</v>
      </c>
      <c r="E491" s="91" t="s">
        <v>1144</v>
      </c>
    </row>
    <row r="492" spans="1:5" ht="15" customHeight="1" x14ac:dyDescent="0.25">
      <c r="A492" s="90" t="s">
        <v>305</v>
      </c>
      <c r="B492" s="90" t="str">
        <f t="shared" si="7"/>
        <v>472</v>
      </c>
      <c r="C492" s="91" t="s">
        <v>1216</v>
      </c>
      <c r="D492" s="91"/>
      <c r="E492" s="91" t="s">
        <v>1036</v>
      </c>
    </row>
    <row r="493" spans="1:5" ht="15" customHeight="1" x14ac:dyDescent="0.25">
      <c r="A493" s="90" t="s">
        <v>305</v>
      </c>
      <c r="B493" s="90" t="str">
        <f t="shared" si="7"/>
        <v>473</v>
      </c>
      <c r="C493" s="91" t="s">
        <v>1217</v>
      </c>
      <c r="D493" s="91"/>
      <c r="E493" s="91" t="s">
        <v>1036</v>
      </c>
    </row>
    <row r="494" spans="1:5" ht="15" customHeight="1" x14ac:dyDescent="0.25">
      <c r="A494" s="90" t="s">
        <v>305</v>
      </c>
      <c r="B494" s="90" t="str">
        <f t="shared" si="7"/>
        <v>474</v>
      </c>
      <c r="C494" s="91" t="s">
        <v>1218</v>
      </c>
      <c r="D494" s="91"/>
      <c r="E494" s="91" t="s">
        <v>1144</v>
      </c>
    </row>
    <row r="495" spans="1:5" ht="15" customHeight="1" x14ac:dyDescent="0.25">
      <c r="A495" s="90" t="s">
        <v>305</v>
      </c>
      <c r="B495" s="90" t="str">
        <f t="shared" si="7"/>
        <v>475</v>
      </c>
      <c r="C495" s="91" t="s">
        <v>1219</v>
      </c>
      <c r="D495" s="91"/>
      <c r="E495" s="91" t="s">
        <v>1144</v>
      </c>
    </row>
    <row r="496" spans="1:5" ht="15" customHeight="1" x14ac:dyDescent="0.25">
      <c r="A496" s="90" t="s">
        <v>305</v>
      </c>
      <c r="B496" s="90" t="str">
        <f t="shared" si="7"/>
        <v>476</v>
      </c>
      <c r="C496" s="91" t="s">
        <v>1220</v>
      </c>
      <c r="D496" s="91"/>
      <c r="E496" s="91" t="s">
        <v>1036</v>
      </c>
    </row>
    <row r="497" spans="1:5" ht="15" customHeight="1" x14ac:dyDescent="0.25">
      <c r="A497" s="90" t="s">
        <v>305</v>
      </c>
      <c r="B497" s="90" t="str">
        <f t="shared" si="7"/>
        <v>477</v>
      </c>
      <c r="C497" s="91" t="s">
        <v>1221</v>
      </c>
      <c r="D497" s="91"/>
      <c r="E497" s="91" t="s">
        <v>1036</v>
      </c>
    </row>
    <row r="498" spans="1:5" ht="15" customHeight="1" x14ac:dyDescent="0.25">
      <c r="A498" s="90" t="s">
        <v>305</v>
      </c>
      <c r="B498" s="90" t="str">
        <f t="shared" si="7"/>
        <v>478</v>
      </c>
      <c r="C498" s="91" t="s">
        <v>1222</v>
      </c>
      <c r="D498" s="95">
        <v>0</v>
      </c>
      <c r="E498" s="91" t="s">
        <v>1144</v>
      </c>
    </row>
    <row r="499" spans="1:5" ht="15" customHeight="1" x14ac:dyDescent="0.25">
      <c r="A499" s="90" t="s">
        <v>305</v>
      </c>
      <c r="B499" s="90" t="str">
        <f t="shared" si="7"/>
        <v>481</v>
      </c>
      <c r="C499" s="91" t="s">
        <v>1223</v>
      </c>
      <c r="D499" s="91"/>
      <c r="E499" s="91" t="s">
        <v>1036</v>
      </c>
    </row>
    <row r="500" spans="1:5" ht="15" customHeight="1" x14ac:dyDescent="0.25">
      <c r="A500" s="90" t="s">
        <v>305</v>
      </c>
      <c r="B500" s="90" t="str">
        <f t="shared" si="7"/>
        <v>482</v>
      </c>
      <c r="C500" s="91" t="s">
        <v>1224</v>
      </c>
      <c r="D500" s="91"/>
      <c r="E500" s="91" t="s">
        <v>1036</v>
      </c>
    </row>
    <row r="501" spans="1:5" ht="15" customHeight="1" x14ac:dyDescent="0.25">
      <c r="A501" s="90" t="s">
        <v>305</v>
      </c>
      <c r="B501" s="90" t="str">
        <f t="shared" si="7"/>
        <v>488</v>
      </c>
      <c r="C501" s="91" t="s">
        <v>1225</v>
      </c>
      <c r="D501" s="91"/>
      <c r="E501" s="91" t="s">
        <v>1036</v>
      </c>
    </row>
    <row r="502" spans="1:5" ht="15" customHeight="1" x14ac:dyDescent="0.25">
      <c r="A502" s="90" t="s">
        <v>305</v>
      </c>
      <c r="B502" s="90" t="str">
        <f t="shared" si="7"/>
        <v>489</v>
      </c>
      <c r="C502" s="91" t="s">
        <v>1226</v>
      </c>
      <c r="D502" s="91"/>
      <c r="E502" s="91" t="s">
        <v>1036</v>
      </c>
    </row>
    <row r="503" spans="1:5" ht="15" customHeight="1" x14ac:dyDescent="0.25">
      <c r="A503" s="90" t="s">
        <v>305</v>
      </c>
      <c r="B503" s="90" t="str">
        <f t="shared" si="7"/>
        <v>489</v>
      </c>
      <c r="C503" s="91" t="s">
        <v>1226</v>
      </c>
      <c r="D503" s="91"/>
      <c r="E503" s="91" t="s">
        <v>1227</v>
      </c>
    </row>
    <row r="504" spans="1:5" ht="15" customHeight="1" x14ac:dyDescent="0.25">
      <c r="A504" s="90" t="s">
        <v>305</v>
      </c>
      <c r="B504" s="90" t="str">
        <f t="shared" si="7"/>
        <v>490</v>
      </c>
      <c r="C504" s="91" t="s">
        <v>1228</v>
      </c>
      <c r="D504" s="91"/>
      <c r="E504" s="91" t="s">
        <v>1036</v>
      </c>
    </row>
    <row r="505" spans="1:5" ht="15" customHeight="1" x14ac:dyDescent="0.25">
      <c r="A505" s="90" t="s">
        <v>305</v>
      </c>
      <c r="B505" s="90" t="str">
        <f t="shared" si="7"/>
        <v>490</v>
      </c>
      <c r="C505" s="91" t="s">
        <v>1228</v>
      </c>
      <c r="D505" s="91"/>
      <c r="E505" s="91" t="s">
        <v>1229</v>
      </c>
    </row>
    <row r="506" spans="1:5" ht="15" customHeight="1" x14ac:dyDescent="0.25">
      <c r="A506" s="90" t="s">
        <v>305</v>
      </c>
      <c r="B506" s="90" t="str">
        <f t="shared" si="7"/>
        <v>491</v>
      </c>
      <c r="C506" s="91" t="s">
        <v>1230</v>
      </c>
      <c r="D506" s="91"/>
      <c r="E506" s="91" t="s">
        <v>1036</v>
      </c>
    </row>
    <row r="507" spans="1:5" ht="15" customHeight="1" x14ac:dyDescent="0.25">
      <c r="A507" s="90" t="s">
        <v>305</v>
      </c>
      <c r="B507" s="90" t="str">
        <f t="shared" si="7"/>
        <v>491</v>
      </c>
      <c r="C507" s="91" t="s">
        <v>1230</v>
      </c>
      <c r="D507" s="91"/>
      <c r="E507" s="91" t="s">
        <v>1231</v>
      </c>
    </row>
    <row r="508" spans="1:5" ht="15" customHeight="1" x14ac:dyDescent="0.25">
      <c r="A508" s="90" t="s">
        <v>305</v>
      </c>
      <c r="B508" s="90" t="str">
        <f t="shared" si="7"/>
        <v>492</v>
      </c>
      <c r="C508" s="91" t="s">
        <v>1232</v>
      </c>
      <c r="D508" s="91"/>
      <c r="E508" s="91" t="s">
        <v>1036</v>
      </c>
    </row>
    <row r="509" spans="1:5" ht="15" customHeight="1" x14ac:dyDescent="0.25">
      <c r="A509" s="90" t="s">
        <v>305</v>
      </c>
      <c r="B509" s="90" t="str">
        <f t="shared" si="7"/>
        <v>492</v>
      </c>
      <c r="C509" s="91" t="s">
        <v>1232</v>
      </c>
      <c r="D509" s="91"/>
      <c r="E509" s="91" t="s">
        <v>1233</v>
      </c>
    </row>
    <row r="510" spans="1:5" ht="15" customHeight="1" x14ac:dyDescent="0.25">
      <c r="A510" s="90" t="s">
        <v>305</v>
      </c>
      <c r="B510" s="90" t="str">
        <f t="shared" si="7"/>
        <v>493</v>
      </c>
      <c r="C510" s="91" t="s">
        <v>1234</v>
      </c>
      <c r="D510" s="91"/>
      <c r="E510" s="91" t="s">
        <v>1036</v>
      </c>
    </row>
    <row r="511" spans="1:5" ht="15" customHeight="1" x14ac:dyDescent="0.25">
      <c r="A511" s="90" t="s">
        <v>305</v>
      </c>
      <c r="B511" s="90" t="str">
        <f t="shared" si="7"/>
        <v>494</v>
      </c>
      <c r="C511" s="91" t="s">
        <v>1235</v>
      </c>
      <c r="D511" s="91"/>
      <c r="E511" s="91" t="s">
        <v>1036</v>
      </c>
    </row>
    <row r="512" spans="1:5" ht="15" customHeight="1" x14ac:dyDescent="0.25">
      <c r="A512" s="90" t="s">
        <v>305</v>
      </c>
      <c r="B512" s="90" t="str">
        <f t="shared" si="7"/>
        <v>495</v>
      </c>
      <c r="C512" s="91" t="s">
        <v>1236</v>
      </c>
      <c r="D512" s="91"/>
      <c r="E512" s="91" t="s">
        <v>1036</v>
      </c>
    </row>
    <row r="513" spans="1:5" ht="15" customHeight="1" x14ac:dyDescent="0.25">
      <c r="A513" s="90" t="s">
        <v>305</v>
      </c>
      <c r="B513" s="90" t="str">
        <f t="shared" si="7"/>
        <v>496</v>
      </c>
      <c r="C513" s="91" t="s">
        <v>1237</v>
      </c>
      <c r="D513" s="91"/>
      <c r="E513" s="91" t="s">
        <v>1036</v>
      </c>
    </row>
    <row r="514" spans="1:5" ht="15" customHeight="1" x14ac:dyDescent="0.25">
      <c r="A514" s="90" t="s">
        <v>305</v>
      </c>
      <c r="B514" s="90" t="str">
        <f t="shared" ref="B514:B577" si="8">LEFT(C514,3)</f>
        <v>497</v>
      </c>
      <c r="C514" s="91" t="s">
        <v>1238</v>
      </c>
      <c r="D514" s="91"/>
      <c r="E514" s="91" t="s">
        <v>1036</v>
      </c>
    </row>
    <row r="515" spans="1:5" ht="15" customHeight="1" x14ac:dyDescent="0.25">
      <c r="A515" s="90" t="s">
        <v>305</v>
      </c>
      <c r="B515" s="90" t="str">
        <f t="shared" si="8"/>
        <v>498</v>
      </c>
      <c r="C515" s="91" t="s">
        <v>1239</v>
      </c>
      <c r="D515" s="91"/>
      <c r="E515" s="91" t="s">
        <v>1036</v>
      </c>
    </row>
    <row r="516" spans="1:5" ht="15" customHeight="1" x14ac:dyDescent="0.25">
      <c r="A516" s="90" t="s">
        <v>305</v>
      </c>
      <c r="B516" s="90" t="str">
        <f t="shared" si="8"/>
        <v>499</v>
      </c>
      <c r="C516" s="91" t="s">
        <v>1240</v>
      </c>
      <c r="D516" s="91"/>
      <c r="E516" s="91" t="s">
        <v>1036</v>
      </c>
    </row>
    <row r="517" spans="1:5" ht="15" customHeight="1" x14ac:dyDescent="0.25">
      <c r="A517" s="90" t="s">
        <v>305</v>
      </c>
      <c r="B517" s="90" t="str">
        <f t="shared" si="8"/>
        <v>601</v>
      </c>
      <c r="C517" s="91" t="s">
        <v>1241</v>
      </c>
      <c r="D517" s="91"/>
      <c r="E517" s="91" t="s">
        <v>1242</v>
      </c>
    </row>
    <row r="518" spans="1:5" ht="15" customHeight="1" x14ac:dyDescent="0.25">
      <c r="A518" s="90" t="s">
        <v>305</v>
      </c>
      <c r="B518" s="90" t="str">
        <f t="shared" si="8"/>
        <v>602</v>
      </c>
      <c r="C518" s="91" t="s">
        <v>1243</v>
      </c>
      <c r="D518" s="91"/>
      <c r="E518" s="91" t="s">
        <v>1242</v>
      </c>
    </row>
    <row r="519" spans="1:5" ht="15" customHeight="1" x14ac:dyDescent="0.25">
      <c r="A519" s="90" t="s">
        <v>305</v>
      </c>
      <c r="B519" s="90" t="str">
        <f t="shared" si="8"/>
        <v>603</v>
      </c>
      <c r="C519" s="91" t="s">
        <v>1244</v>
      </c>
      <c r="D519" s="91"/>
      <c r="E519" s="91" t="s">
        <v>1242</v>
      </c>
    </row>
    <row r="520" spans="1:5" ht="15" customHeight="1" x14ac:dyDescent="0.25">
      <c r="A520" s="90" t="s">
        <v>305</v>
      </c>
      <c r="B520" s="90" t="str">
        <f t="shared" si="8"/>
        <v>605</v>
      </c>
      <c r="C520" s="91" t="s">
        <v>1245</v>
      </c>
      <c r="D520" s="91"/>
      <c r="E520" s="91" t="s">
        <v>1246</v>
      </c>
    </row>
    <row r="521" spans="1:5" ht="15" customHeight="1" x14ac:dyDescent="0.25">
      <c r="A521" s="90" t="s">
        <v>305</v>
      </c>
      <c r="B521" s="90" t="str">
        <f t="shared" si="8"/>
        <v>606</v>
      </c>
      <c r="C521" s="91" t="s">
        <v>1247</v>
      </c>
      <c r="D521" s="91"/>
      <c r="E521" s="91" t="s">
        <v>1246</v>
      </c>
    </row>
    <row r="522" spans="1:5" ht="15" customHeight="1" x14ac:dyDescent="0.25">
      <c r="A522" s="90" t="s">
        <v>305</v>
      </c>
      <c r="B522" s="90" t="str">
        <f t="shared" si="8"/>
        <v>607</v>
      </c>
      <c r="C522" s="91" t="s">
        <v>1248</v>
      </c>
      <c r="D522" s="91"/>
      <c r="E522" s="91" t="s">
        <v>1242</v>
      </c>
    </row>
    <row r="523" spans="1:5" ht="15" customHeight="1" x14ac:dyDescent="0.25">
      <c r="A523" s="90" t="s">
        <v>305</v>
      </c>
      <c r="B523" s="90" t="str">
        <f t="shared" si="8"/>
        <v>608</v>
      </c>
      <c r="C523" s="91" t="s">
        <v>1249</v>
      </c>
      <c r="D523" s="91"/>
      <c r="E523" s="91" t="s">
        <v>1242</v>
      </c>
    </row>
    <row r="524" spans="1:5" ht="15" customHeight="1" x14ac:dyDescent="0.25">
      <c r="A524" s="90" t="s">
        <v>305</v>
      </c>
      <c r="B524" s="90" t="str">
        <f t="shared" si="8"/>
        <v>611</v>
      </c>
      <c r="C524" s="91" t="s">
        <v>1250</v>
      </c>
      <c r="D524" s="91"/>
      <c r="E524" s="91" t="s">
        <v>1242</v>
      </c>
    </row>
    <row r="525" spans="1:5" ht="15" customHeight="1" x14ac:dyDescent="0.25">
      <c r="A525" s="90" t="s">
        <v>305</v>
      </c>
      <c r="B525" s="90" t="str">
        <f t="shared" si="8"/>
        <v>612</v>
      </c>
      <c r="C525" s="91" t="s">
        <v>1251</v>
      </c>
      <c r="D525" s="91"/>
      <c r="E525" s="91" t="s">
        <v>1242</v>
      </c>
    </row>
    <row r="526" spans="1:5" ht="15" customHeight="1" x14ac:dyDescent="0.25">
      <c r="A526" s="90" t="s">
        <v>305</v>
      </c>
      <c r="B526" s="90" t="str">
        <f t="shared" si="8"/>
        <v>613</v>
      </c>
      <c r="C526" s="91" t="s">
        <v>1252</v>
      </c>
      <c r="D526" s="91"/>
      <c r="E526" s="91" t="s">
        <v>1246</v>
      </c>
    </row>
    <row r="527" spans="1:5" ht="15" customHeight="1" x14ac:dyDescent="0.25">
      <c r="A527" s="90" t="s">
        <v>305</v>
      </c>
      <c r="B527" s="90" t="str">
        <f t="shared" si="8"/>
        <v>614</v>
      </c>
      <c r="C527" s="91" t="s">
        <v>1253</v>
      </c>
      <c r="D527" s="91"/>
      <c r="E527" s="91" t="s">
        <v>1246</v>
      </c>
    </row>
    <row r="528" spans="1:5" ht="15" customHeight="1" x14ac:dyDescent="0.25">
      <c r="A528" s="90" t="s">
        <v>305</v>
      </c>
      <c r="B528" s="90" t="str">
        <f t="shared" si="8"/>
        <v>615</v>
      </c>
      <c r="C528" s="91" t="s">
        <v>1254</v>
      </c>
      <c r="D528" s="91"/>
      <c r="E528" s="91" t="s">
        <v>1246</v>
      </c>
    </row>
    <row r="529" spans="1:5" ht="15" customHeight="1" x14ac:dyDescent="0.25">
      <c r="A529" s="90" t="s">
        <v>305</v>
      </c>
      <c r="B529" s="90" t="str">
        <f t="shared" si="8"/>
        <v>615</v>
      </c>
      <c r="C529" s="91" t="s">
        <v>1254</v>
      </c>
      <c r="D529" s="91"/>
      <c r="E529" s="91" t="s">
        <v>1255</v>
      </c>
    </row>
    <row r="530" spans="1:5" ht="15" customHeight="1" x14ac:dyDescent="0.25">
      <c r="A530" s="90" t="s">
        <v>305</v>
      </c>
      <c r="B530" s="90" t="str">
        <f t="shared" si="8"/>
        <v>616</v>
      </c>
      <c r="C530" s="91" t="s">
        <v>1256</v>
      </c>
      <c r="D530" s="91"/>
      <c r="E530" s="91" t="s">
        <v>1242</v>
      </c>
    </row>
    <row r="531" spans="1:5" ht="15" customHeight="1" x14ac:dyDescent="0.25">
      <c r="A531" s="90" t="s">
        <v>305</v>
      </c>
      <c r="B531" s="90" t="str">
        <f t="shared" si="8"/>
        <v>617</v>
      </c>
      <c r="C531" s="91" t="s">
        <v>1257</v>
      </c>
      <c r="D531" s="91"/>
      <c r="E531" s="91" t="s">
        <v>1246</v>
      </c>
    </row>
    <row r="532" spans="1:5" ht="15" customHeight="1" x14ac:dyDescent="0.25">
      <c r="A532" s="90" t="s">
        <v>305</v>
      </c>
      <c r="B532" s="90" t="str">
        <f t="shared" si="8"/>
        <v>618</v>
      </c>
      <c r="C532" s="91" t="s">
        <v>1258</v>
      </c>
      <c r="D532" s="91"/>
      <c r="E532" s="91" t="s">
        <v>1242</v>
      </c>
    </row>
    <row r="533" spans="1:5" ht="15" customHeight="1" x14ac:dyDescent="0.25">
      <c r="A533" s="90" t="s">
        <v>305</v>
      </c>
      <c r="B533" s="90" t="str">
        <f t="shared" si="8"/>
        <v>619</v>
      </c>
      <c r="C533" s="91" t="s">
        <v>1259</v>
      </c>
      <c r="D533" s="91"/>
      <c r="E533" s="91" t="s">
        <v>1260</v>
      </c>
    </row>
    <row r="534" spans="1:5" ht="15" customHeight="1" x14ac:dyDescent="0.25">
      <c r="A534" s="90" t="s">
        <v>305</v>
      </c>
      <c r="B534" s="90" t="str">
        <f t="shared" si="8"/>
        <v>620</v>
      </c>
      <c r="C534" s="91" t="s">
        <v>1261</v>
      </c>
      <c r="D534" s="91"/>
      <c r="E534" s="91" t="s">
        <v>1260</v>
      </c>
    </row>
    <row r="535" spans="1:5" ht="15" customHeight="1" x14ac:dyDescent="0.25">
      <c r="A535" s="90" t="s">
        <v>305</v>
      </c>
      <c r="B535" s="90" t="str">
        <f t="shared" si="8"/>
        <v>621</v>
      </c>
      <c r="C535" s="91" t="s">
        <v>1262</v>
      </c>
      <c r="D535" s="91"/>
      <c r="E535" s="91" t="s">
        <v>1260</v>
      </c>
    </row>
    <row r="536" spans="1:5" ht="15" customHeight="1" x14ac:dyDescent="0.25">
      <c r="A536" s="90" t="s">
        <v>305</v>
      </c>
      <c r="B536" s="90" t="str">
        <f t="shared" si="8"/>
        <v>622</v>
      </c>
      <c r="C536" s="91" t="s">
        <v>1263</v>
      </c>
      <c r="D536" s="91"/>
      <c r="E536" s="91" t="s">
        <v>1260</v>
      </c>
    </row>
    <row r="537" spans="1:5" ht="15" customHeight="1" x14ac:dyDescent="0.25">
      <c r="A537" s="90" t="s">
        <v>305</v>
      </c>
      <c r="B537" s="90" t="str">
        <f t="shared" si="8"/>
        <v>623</v>
      </c>
      <c r="C537" s="91" t="s">
        <v>1264</v>
      </c>
      <c r="D537" s="91"/>
      <c r="E537" s="91" t="s">
        <v>1260</v>
      </c>
    </row>
    <row r="538" spans="1:5" ht="15" customHeight="1" x14ac:dyDescent="0.25">
      <c r="A538" s="90" t="s">
        <v>305</v>
      </c>
      <c r="B538" s="90" t="str">
        <f t="shared" si="8"/>
        <v>624</v>
      </c>
      <c r="C538" s="91" t="s">
        <v>1265</v>
      </c>
      <c r="D538" s="91"/>
      <c r="E538" s="91" t="s">
        <v>1242</v>
      </c>
    </row>
    <row r="539" spans="1:5" ht="15" customHeight="1" x14ac:dyDescent="0.25">
      <c r="A539" s="90" t="s">
        <v>305</v>
      </c>
      <c r="B539" s="90" t="str">
        <f t="shared" si="8"/>
        <v>625</v>
      </c>
      <c r="C539" s="91" t="s">
        <v>1266</v>
      </c>
      <c r="D539" s="91" t="s">
        <v>1267</v>
      </c>
      <c r="E539" s="91" t="s">
        <v>1242</v>
      </c>
    </row>
    <row r="540" spans="1:5" ht="15" customHeight="1" x14ac:dyDescent="0.25">
      <c r="A540" s="90" t="s">
        <v>305</v>
      </c>
      <c r="B540" s="90" t="str">
        <f t="shared" si="8"/>
        <v>626</v>
      </c>
      <c r="C540" s="91" t="s">
        <v>1268</v>
      </c>
      <c r="D540" s="91"/>
      <c r="E540" s="91" t="s">
        <v>1242</v>
      </c>
    </row>
    <row r="541" spans="1:5" ht="15" customHeight="1" x14ac:dyDescent="0.25">
      <c r="A541" s="90" t="s">
        <v>305</v>
      </c>
      <c r="B541" s="90" t="str">
        <f t="shared" si="8"/>
        <v>627</v>
      </c>
      <c r="C541" s="91" t="s">
        <v>1269</v>
      </c>
      <c r="D541" s="91"/>
      <c r="E541" s="91" t="s">
        <v>1242</v>
      </c>
    </row>
    <row r="542" spans="1:5" ht="15" customHeight="1" x14ac:dyDescent="0.25">
      <c r="A542" s="90" t="s">
        <v>305</v>
      </c>
      <c r="B542" s="90" t="str">
        <f t="shared" si="8"/>
        <v>628</v>
      </c>
      <c r="C542" s="91" t="s">
        <v>1270</v>
      </c>
      <c r="D542" s="91"/>
      <c r="E542" s="91" t="s">
        <v>1242</v>
      </c>
    </row>
    <row r="543" spans="1:5" ht="15" customHeight="1" x14ac:dyDescent="0.25">
      <c r="A543" s="90" t="s">
        <v>305</v>
      </c>
      <c r="B543" s="90" t="str">
        <f t="shared" si="8"/>
        <v>629</v>
      </c>
      <c r="C543" s="91" t="s">
        <v>1271</v>
      </c>
      <c r="D543" s="91"/>
      <c r="E543" s="91" t="s">
        <v>1242</v>
      </c>
    </row>
    <row r="544" spans="1:5" ht="15" customHeight="1" x14ac:dyDescent="0.25">
      <c r="A544" s="90" t="s">
        <v>305</v>
      </c>
      <c r="B544" s="90" t="str">
        <f t="shared" si="8"/>
        <v>630</v>
      </c>
      <c r="C544" s="91" t="s">
        <v>1272</v>
      </c>
      <c r="D544" s="91"/>
      <c r="E544" s="91" t="s">
        <v>1260</v>
      </c>
    </row>
    <row r="545" spans="1:5" ht="15" customHeight="1" x14ac:dyDescent="0.25">
      <c r="A545" s="90" t="s">
        <v>305</v>
      </c>
      <c r="B545" s="90" t="str">
        <f t="shared" si="8"/>
        <v>631</v>
      </c>
      <c r="C545" s="91" t="s">
        <v>1273</v>
      </c>
      <c r="D545" s="91"/>
      <c r="E545" s="91" t="s">
        <v>1242</v>
      </c>
    </row>
    <row r="546" spans="1:5" ht="15" customHeight="1" x14ac:dyDescent="0.25">
      <c r="A546" s="90" t="s">
        <v>305</v>
      </c>
      <c r="B546" s="90" t="str">
        <f t="shared" si="8"/>
        <v>632</v>
      </c>
      <c r="C546" s="91" t="s">
        <v>1274</v>
      </c>
      <c r="D546" s="91"/>
      <c r="E546" s="91" t="s">
        <v>1242</v>
      </c>
    </row>
    <row r="547" spans="1:5" ht="15" customHeight="1" x14ac:dyDescent="0.25">
      <c r="A547" s="90" t="s">
        <v>305</v>
      </c>
      <c r="B547" s="90" t="str">
        <f t="shared" si="8"/>
        <v>633</v>
      </c>
      <c r="C547" s="91" t="s">
        <v>1275</v>
      </c>
      <c r="D547" s="91"/>
      <c r="E547" s="91" t="s">
        <v>1242</v>
      </c>
    </row>
    <row r="548" spans="1:5" ht="15" customHeight="1" x14ac:dyDescent="0.25">
      <c r="A548" s="90" t="s">
        <v>305</v>
      </c>
      <c r="B548" s="90" t="str">
        <f t="shared" si="8"/>
        <v>634</v>
      </c>
      <c r="C548" s="91" t="s">
        <v>1276</v>
      </c>
      <c r="D548" s="91"/>
      <c r="E548" s="91" t="s">
        <v>1242</v>
      </c>
    </row>
    <row r="549" spans="1:5" ht="15" customHeight="1" x14ac:dyDescent="0.25">
      <c r="A549" s="90" t="s">
        <v>305</v>
      </c>
      <c r="B549" s="90" t="str">
        <f t="shared" si="8"/>
        <v>635</v>
      </c>
      <c r="C549" s="91" t="s">
        <v>1277</v>
      </c>
      <c r="D549" s="91"/>
      <c r="E549" s="91" t="s">
        <v>1242</v>
      </c>
    </row>
    <row r="550" spans="1:5" ht="15" customHeight="1" x14ac:dyDescent="0.25">
      <c r="A550" s="90" t="s">
        <v>305</v>
      </c>
      <c r="B550" s="90" t="str">
        <f t="shared" si="8"/>
        <v>636</v>
      </c>
      <c r="C550" s="91" t="s">
        <v>1278</v>
      </c>
      <c r="D550" s="91"/>
      <c r="E550" s="91" t="s">
        <v>1242</v>
      </c>
    </row>
    <row r="551" spans="1:5" ht="15" customHeight="1" x14ac:dyDescent="0.25">
      <c r="A551" s="90" t="s">
        <v>305</v>
      </c>
      <c r="B551" s="90" t="str">
        <f t="shared" si="8"/>
        <v>641</v>
      </c>
      <c r="C551" s="91" t="s">
        <v>1279</v>
      </c>
      <c r="D551" s="91"/>
      <c r="E551" s="91" t="s">
        <v>1242</v>
      </c>
    </row>
    <row r="552" spans="1:5" ht="15" customHeight="1" x14ac:dyDescent="0.25">
      <c r="A552" s="90" t="s">
        <v>305</v>
      </c>
      <c r="B552" s="90" t="str">
        <f t="shared" si="8"/>
        <v>642</v>
      </c>
      <c r="C552" s="91" t="s">
        <v>1280</v>
      </c>
      <c r="D552" s="91"/>
      <c r="E552" s="91" t="s">
        <v>1242</v>
      </c>
    </row>
    <row r="553" spans="1:5" ht="15" customHeight="1" x14ac:dyDescent="0.25">
      <c r="A553" s="90" t="s">
        <v>305</v>
      </c>
      <c r="B553" s="90" t="str">
        <f t="shared" si="8"/>
        <v>643</v>
      </c>
      <c r="C553" s="91" t="s">
        <v>1281</v>
      </c>
      <c r="D553" s="91"/>
      <c r="E553" s="91" t="s">
        <v>1242</v>
      </c>
    </row>
    <row r="554" spans="1:5" ht="15" customHeight="1" x14ac:dyDescent="0.25">
      <c r="A554" s="90" t="s">
        <v>305</v>
      </c>
      <c r="B554" s="90" t="str">
        <f t="shared" si="8"/>
        <v>644</v>
      </c>
      <c r="C554" s="91" t="s">
        <v>1282</v>
      </c>
      <c r="D554" s="91"/>
      <c r="E554" s="91" t="s">
        <v>1242</v>
      </c>
    </row>
    <row r="555" spans="1:5" ht="15" customHeight="1" x14ac:dyDescent="0.25">
      <c r="A555" s="90" t="s">
        <v>305</v>
      </c>
      <c r="B555" s="90" t="str">
        <f t="shared" si="8"/>
        <v>645</v>
      </c>
      <c r="C555" s="91" t="s">
        <v>1283</v>
      </c>
      <c r="D555" s="91"/>
      <c r="E555" s="91" t="s">
        <v>1242</v>
      </c>
    </row>
    <row r="556" spans="1:5" ht="15" customHeight="1" x14ac:dyDescent="0.25">
      <c r="A556" s="90" t="s">
        <v>305</v>
      </c>
      <c r="B556" s="90" t="str">
        <f t="shared" si="8"/>
        <v>651</v>
      </c>
      <c r="C556" s="91" t="s">
        <v>1284</v>
      </c>
      <c r="D556" s="91"/>
      <c r="E556" s="91" t="s">
        <v>1242</v>
      </c>
    </row>
    <row r="557" spans="1:5" ht="15" customHeight="1" x14ac:dyDescent="0.25">
      <c r="A557" s="90" t="s">
        <v>305</v>
      </c>
      <c r="B557" s="90" t="str">
        <f t="shared" si="8"/>
        <v>652</v>
      </c>
      <c r="C557" s="91" t="s">
        <v>1285</v>
      </c>
      <c r="D557" s="91"/>
      <c r="E557" s="91" t="s">
        <v>1242</v>
      </c>
    </row>
    <row r="558" spans="1:5" ht="15" customHeight="1" x14ac:dyDescent="0.25">
      <c r="A558" s="90" t="s">
        <v>305</v>
      </c>
      <c r="B558" s="90" t="str">
        <f t="shared" si="8"/>
        <v>653</v>
      </c>
      <c r="C558" s="91" t="s">
        <v>1286</v>
      </c>
      <c r="D558" s="91"/>
      <c r="E558" s="91" t="s">
        <v>1242</v>
      </c>
    </row>
    <row r="559" spans="1:5" ht="15" customHeight="1" x14ac:dyDescent="0.25">
      <c r="A559" s="90" t="s">
        <v>305</v>
      </c>
      <c r="B559" s="90" t="str">
        <f t="shared" si="8"/>
        <v>654</v>
      </c>
      <c r="C559" s="91" t="s">
        <v>1287</v>
      </c>
      <c r="D559" s="91"/>
      <c r="E559" s="91" t="s">
        <v>1242</v>
      </c>
    </row>
    <row r="560" spans="1:5" ht="15" customHeight="1" x14ac:dyDescent="0.25">
      <c r="A560" s="90" t="s">
        <v>305</v>
      </c>
      <c r="B560" s="90" t="str">
        <f t="shared" si="8"/>
        <v>655</v>
      </c>
      <c r="C560" s="91" t="s">
        <v>1288</v>
      </c>
      <c r="D560" s="91"/>
      <c r="E560" s="91" t="s">
        <v>1242</v>
      </c>
    </row>
    <row r="561" spans="1:5" ht="15" customHeight="1" x14ac:dyDescent="0.25">
      <c r="A561" s="90" t="s">
        <v>305</v>
      </c>
      <c r="B561" s="90" t="str">
        <f t="shared" si="8"/>
        <v>656</v>
      </c>
      <c r="C561" s="91" t="s">
        <v>1289</v>
      </c>
      <c r="D561" s="91"/>
      <c r="E561" s="91" t="s">
        <v>1260</v>
      </c>
    </row>
    <row r="562" spans="1:5" ht="15" customHeight="1" x14ac:dyDescent="0.25">
      <c r="A562" s="90" t="s">
        <v>305</v>
      </c>
      <c r="B562" s="90" t="str">
        <f t="shared" si="8"/>
        <v>657</v>
      </c>
      <c r="C562" s="91" t="s">
        <v>1290</v>
      </c>
      <c r="D562" s="91"/>
      <c r="E562" s="91" t="s">
        <v>1260</v>
      </c>
    </row>
    <row r="563" spans="1:5" ht="15" customHeight="1" x14ac:dyDescent="0.25">
      <c r="A563" s="90" t="s">
        <v>305</v>
      </c>
      <c r="B563" s="90" t="str">
        <f t="shared" si="8"/>
        <v>658</v>
      </c>
      <c r="C563" s="91" t="s">
        <v>1291</v>
      </c>
      <c r="D563" s="91"/>
      <c r="E563" s="91" t="s">
        <v>1246</v>
      </c>
    </row>
    <row r="564" spans="1:5" ht="15" customHeight="1" x14ac:dyDescent="0.25">
      <c r="A564" s="90" t="s">
        <v>305</v>
      </c>
      <c r="B564" s="90" t="str">
        <f t="shared" si="8"/>
        <v>659</v>
      </c>
      <c r="C564" s="91" t="s">
        <v>1292</v>
      </c>
      <c r="D564" s="91"/>
      <c r="E564" s="91" t="s">
        <v>1260</v>
      </c>
    </row>
    <row r="565" spans="1:5" ht="15" customHeight="1" x14ac:dyDescent="0.25">
      <c r="A565" s="90" t="s">
        <v>305</v>
      </c>
      <c r="B565" s="90" t="str">
        <f t="shared" si="8"/>
        <v>661</v>
      </c>
      <c r="C565" s="91" t="s">
        <v>1293</v>
      </c>
      <c r="D565" s="91"/>
      <c r="E565" s="91" t="s">
        <v>1260</v>
      </c>
    </row>
    <row r="566" spans="1:5" ht="15" customHeight="1" x14ac:dyDescent="0.25">
      <c r="A566" s="90" t="s">
        <v>305</v>
      </c>
      <c r="B566" s="90" t="str">
        <f t="shared" si="8"/>
        <v>662</v>
      </c>
      <c r="C566" s="91" t="s">
        <v>1294</v>
      </c>
      <c r="D566" s="91"/>
      <c r="E566" s="91" t="s">
        <v>1260</v>
      </c>
    </row>
    <row r="567" spans="1:5" ht="15" customHeight="1" x14ac:dyDescent="0.25">
      <c r="A567" s="90" t="s">
        <v>305</v>
      </c>
      <c r="B567" s="90" t="str">
        <f t="shared" si="8"/>
        <v>663</v>
      </c>
      <c r="C567" s="91" t="s">
        <v>1295</v>
      </c>
      <c r="D567" s="91"/>
      <c r="E567" s="91" t="s">
        <v>1260</v>
      </c>
    </row>
    <row r="568" spans="1:5" ht="15" customHeight="1" x14ac:dyDescent="0.25">
      <c r="A568" s="90" t="s">
        <v>305</v>
      </c>
      <c r="B568" s="90" t="str">
        <f t="shared" si="8"/>
        <v>664</v>
      </c>
      <c r="C568" s="91" t="s">
        <v>1296</v>
      </c>
      <c r="D568" s="91"/>
      <c r="E568" s="91" t="s">
        <v>1260</v>
      </c>
    </row>
    <row r="569" spans="1:5" ht="15" customHeight="1" x14ac:dyDescent="0.25">
      <c r="A569" s="90" t="s">
        <v>305</v>
      </c>
      <c r="B569" s="90" t="str">
        <f t="shared" si="8"/>
        <v>665</v>
      </c>
      <c r="C569" s="91" t="s">
        <v>1297</v>
      </c>
      <c r="D569" s="91"/>
      <c r="E569" s="91" t="s">
        <v>1260</v>
      </c>
    </row>
    <row r="570" spans="1:5" ht="15" customHeight="1" x14ac:dyDescent="0.25">
      <c r="A570" s="90" t="s">
        <v>305</v>
      </c>
      <c r="B570" s="90" t="str">
        <f t="shared" si="8"/>
        <v>666</v>
      </c>
      <c r="C570" s="91" t="s">
        <v>1298</v>
      </c>
      <c r="D570" s="91"/>
      <c r="E570" s="91" t="s">
        <v>1246</v>
      </c>
    </row>
    <row r="571" spans="1:5" ht="15" customHeight="1" x14ac:dyDescent="0.25">
      <c r="A571" s="90" t="s">
        <v>305</v>
      </c>
      <c r="B571" s="90" t="str">
        <f t="shared" si="8"/>
        <v>667</v>
      </c>
      <c r="C571" s="91" t="s">
        <v>1299</v>
      </c>
      <c r="D571" s="91"/>
      <c r="E571" s="91" t="s">
        <v>1242</v>
      </c>
    </row>
    <row r="572" spans="1:5" ht="15" customHeight="1" x14ac:dyDescent="0.25">
      <c r="A572" s="90" t="s">
        <v>305</v>
      </c>
      <c r="B572" s="90" t="str">
        <f t="shared" si="8"/>
        <v>669</v>
      </c>
      <c r="C572" s="91" t="s">
        <v>1300</v>
      </c>
      <c r="D572" s="91"/>
      <c r="E572" s="91" t="s">
        <v>1246</v>
      </c>
    </row>
    <row r="573" spans="1:5" ht="15" customHeight="1" x14ac:dyDescent="0.25">
      <c r="A573" s="90" t="s">
        <v>305</v>
      </c>
      <c r="B573" s="90" t="str">
        <f t="shared" si="8"/>
        <v>680</v>
      </c>
      <c r="C573" s="91" t="s">
        <v>1301</v>
      </c>
      <c r="D573" s="91"/>
      <c r="E573" s="91" t="s">
        <v>1246</v>
      </c>
    </row>
    <row r="574" spans="1:5" ht="15" customHeight="1" x14ac:dyDescent="0.25">
      <c r="A574" s="90" t="s">
        <v>305</v>
      </c>
      <c r="B574" s="90" t="str">
        <f t="shared" si="8"/>
        <v>801</v>
      </c>
      <c r="C574" s="91" t="s">
        <v>1302</v>
      </c>
      <c r="D574" s="91"/>
      <c r="E574" s="91" t="s">
        <v>1303</v>
      </c>
    </row>
    <row r="575" spans="1:5" ht="15" customHeight="1" x14ac:dyDescent="0.25">
      <c r="A575" s="90" t="s">
        <v>305</v>
      </c>
      <c r="B575" s="90" t="str">
        <f t="shared" si="8"/>
        <v>802</v>
      </c>
      <c r="C575" s="91" t="s">
        <v>1304</v>
      </c>
      <c r="D575" s="91"/>
      <c r="E575" s="91" t="s">
        <v>205</v>
      </c>
    </row>
    <row r="576" spans="1:5" ht="15" customHeight="1" x14ac:dyDescent="0.25">
      <c r="A576" s="90" t="s">
        <v>305</v>
      </c>
      <c r="B576" s="90" t="str">
        <f t="shared" si="8"/>
        <v>803</v>
      </c>
      <c r="C576" s="91" t="s">
        <v>1305</v>
      </c>
      <c r="D576" s="91"/>
      <c r="E576" s="91" t="s">
        <v>205</v>
      </c>
    </row>
    <row r="577" spans="1:5" ht="15" customHeight="1" x14ac:dyDescent="0.25">
      <c r="A577" s="90" t="s">
        <v>305</v>
      </c>
      <c r="B577" s="90" t="str">
        <f t="shared" si="8"/>
        <v>804</v>
      </c>
      <c r="C577" s="91" t="s">
        <v>1306</v>
      </c>
      <c r="D577" s="91"/>
      <c r="E577" s="91" t="s">
        <v>1303</v>
      </c>
    </row>
    <row r="578" spans="1:5" ht="15" customHeight="1" x14ac:dyDescent="0.25">
      <c r="A578" s="90" t="s">
        <v>305</v>
      </c>
      <c r="B578" s="90" t="str">
        <f t="shared" ref="B578:B641" si="9">LEFT(C578,3)</f>
        <v>806</v>
      </c>
      <c r="C578" s="91" t="s">
        <v>1307</v>
      </c>
      <c r="D578" s="91"/>
      <c r="E578" s="91" t="s">
        <v>1303</v>
      </c>
    </row>
    <row r="579" spans="1:5" ht="15" customHeight="1" x14ac:dyDescent="0.25">
      <c r="A579" s="90" t="s">
        <v>305</v>
      </c>
      <c r="B579" s="90" t="str">
        <f t="shared" si="9"/>
        <v>806</v>
      </c>
      <c r="C579" s="91" t="s">
        <v>1307</v>
      </c>
      <c r="D579" s="91"/>
      <c r="E579" s="91" t="s">
        <v>1308</v>
      </c>
    </row>
    <row r="580" spans="1:5" ht="15" customHeight="1" x14ac:dyDescent="0.25">
      <c r="A580" s="90" t="s">
        <v>305</v>
      </c>
      <c r="B580" s="90" t="str">
        <f t="shared" si="9"/>
        <v>807</v>
      </c>
      <c r="C580" s="91" t="s">
        <v>1309</v>
      </c>
      <c r="D580" s="91"/>
      <c r="E580" s="91" t="s">
        <v>1303</v>
      </c>
    </row>
    <row r="581" spans="1:5" ht="15" customHeight="1" x14ac:dyDescent="0.25">
      <c r="A581" s="90" t="s">
        <v>305</v>
      </c>
      <c r="B581" s="90" t="str">
        <f t="shared" si="9"/>
        <v>807</v>
      </c>
      <c r="C581" s="91" t="s">
        <v>1309</v>
      </c>
      <c r="D581" s="91"/>
      <c r="E581" s="91" t="s">
        <v>1308</v>
      </c>
    </row>
    <row r="582" spans="1:5" ht="15" customHeight="1" x14ac:dyDescent="0.25">
      <c r="A582" s="90" t="s">
        <v>305</v>
      </c>
      <c r="B582" s="90" t="str">
        <f t="shared" si="9"/>
        <v>808</v>
      </c>
      <c r="C582" s="91" t="s">
        <v>1310</v>
      </c>
      <c r="D582" s="91"/>
      <c r="E582" s="91" t="s">
        <v>1303</v>
      </c>
    </row>
    <row r="583" spans="1:5" ht="15" customHeight="1" x14ac:dyDescent="0.25">
      <c r="A583" s="90" t="s">
        <v>305</v>
      </c>
      <c r="B583" s="90" t="str">
        <f t="shared" si="9"/>
        <v>809</v>
      </c>
      <c r="C583" s="91" t="s">
        <v>1311</v>
      </c>
      <c r="D583" s="91"/>
      <c r="E583" s="91" t="s">
        <v>1303</v>
      </c>
    </row>
    <row r="584" spans="1:5" ht="15" customHeight="1" x14ac:dyDescent="0.25">
      <c r="A584" s="90" t="s">
        <v>305</v>
      </c>
      <c r="B584" s="90" t="str">
        <f t="shared" si="9"/>
        <v>810</v>
      </c>
      <c r="C584" s="91" t="s">
        <v>1312</v>
      </c>
      <c r="D584" s="91"/>
      <c r="E584" s="91" t="s">
        <v>1303</v>
      </c>
    </row>
    <row r="585" spans="1:5" ht="15" customHeight="1" x14ac:dyDescent="0.25">
      <c r="A585" s="90" t="s">
        <v>305</v>
      </c>
      <c r="B585" s="90" t="str">
        <f t="shared" si="9"/>
        <v>811</v>
      </c>
      <c r="C585" s="91" t="s">
        <v>1313</v>
      </c>
      <c r="D585" s="91"/>
      <c r="E585" s="91" t="s">
        <v>1303</v>
      </c>
    </row>
    <row r="586" spans="1:5" ht="15" customHeight="1" x14ac:dyDescent="0.25">
      <c r="A586" s="90" t="s">
        <v>305</v>
      </c>
      <c r="B586" s="90" t="str">
        <f t="shared" si="9"/>
        <v>811</v>
      </c>
      <c r="C586" s="91" t="s">
        <v>1313</v>
      </c>
      <c r="D586" s="91"/>
      <c r="E586" s="91" t="s">
        <v>1308</v>
      </c>
    </row>
    <row r="587" spans="1:5" ht="15" customHeight="1" x14ac:dyDescent="0.25">
      <c r="A587" s="90" t="s">
        <v>305</v>
      </c>
      <c r="B587" s="90" t="str">
        <f t="shared" si="9"/>
        <v>812</v>
      </c>
      <c r="C587" s="91" t="s">
        <v>1314</v>
      </c>
      <c r="D587" s="91"/>
      <c r="E587" s="91" t="s">
        <v>1303</v>
      </c>
    </row>
    <row r="588" spans="1:5" ht="15" customHeight="1" x14ac:dyDescent="0.25">
      <c r="A588" s="90" t="s">
        <v>305</v>
      </c>
      <c r="B588" s="90" t="str">
        <f t="shared" si="9"/>
        <v>812</v>
      </c>
      <c r="C588" s="91" t="s">
        <v>1314</v>
      </c>
      <c r="D588" s="91"/>
      <c r="E588" s="91" t="s">
        <v>1308</v>
      </c>
    </row>
    <row r="589" spans="1:5" ht="15" customHeight="1" x14ac:dyDescent="0.25">
      <c r="A589" s="90" t="s">
        <v>305</v>
      </c>
      <c r="B589" s="90" t="str">
        <f t="shared" si="9"/>
        <v>813</v>
      </c>
      <c r="C589" s="91" t="s">
        <v>1315</v>
      </c>
      <c r="D589" s="91"/>
      <c r="E589" s="91" t="s">
        <v>1303</v>
      </c>
    </row>
    <row r="590" spans="1:5" ht="15" customHeight="1" x14ac:dyDescent="0.25">
      <c r="A590" s="90" t="s">
        <v>305</v>
      </c>
      <c r="B590" s="90" t="str">
        <f t="shared" si="9"/>
        <v>813</v>
      </c>
      <c r="C590" s="91" t="s">
        <v>1315</v>
      </c>
      <c r="D590" s="91"/>
      <c r="E590" s="91" t="s">
        <v>1308</v>
      </c>
    </row>
    <row r="591" spans="1:5" ht="15" customHeight="1" x14ac:dyDescent="0.25">
      <c r="A591" s="90" t="s">
        <v>305</v>
      </c>
      <c r="B591" s="90" t="str">
        <f t="shared" si="9"/>
        <v>814</v>
      </c>
      <c r="C591" s="91" t="s">
        <v>1316</v>
      </c>
      <c r="D591" s="91"/>
      <c r="E591" s="91" t="s">
        <v>1303</v>
      </c>
    </row>
    <row r="592" spans="1:5" ht="15" customHeight="1" x14ac:dyDescent="0.25">
      <c r="A592" s="90" t="s">
        <v>305</v>
      </c>
      <c r="B592" s="90" t="str">
        <f t="shared" si="9"/>
        <v>855</v>
      </c>
      <c r="C592" s="91" t="s">
        <v>1317</v>
      </c>
      <c r="D592" s="91"/>
      <c r="E592" s="91" t="s">
        <v>1036</v>
      </c>
    </row>
    <row r="593" spans="1:5" ht="15" customHeight="1" x14ac:dyDescent="0.25">
      <c r="A593" s="90" t="s">
        <v>305</v>
      </c>
      <c r="B593" s="90" t="str">
        <f t="shared" si="9"/>
        <v>856</v>
      </c>
      <c r="C593" s="91" t="s">
        <v>1318</v>
      </c>
      <c r="D593" s="91"/>
      <c r="E593" s="91" t="s">
        <v>1036</v>
      </c>
    </row>
    <row r="594" spans="1:5" ht="15" customHeight="1" x14ac:dyDescent="0.25">
      <c r="A594" s="90" t="s">
        <v>305</v>
      </c>
      <c r="B594" s="90" t="str">
        <f t="shared" si="9"/>
        <v>857</v>
      </c>
      <c r="C594" s="91" t="s">
        <v>1319</v>
      </c>
      <c r="D594" s="91"/>
      <c r="E594" s="91" t="s">
        <v>1036</v>
      </c>
    </row>
    <row r="595" spans="1:5" ht="15" customHeight="1" x14ac:dyDescent="0.25">
      <c r="A595" s="90" t="s">
        <v>305</v>
      </c>
      <c r="B595" s="90" t="str">
        <f t="shared" si="9"/>
        <v>855</v>
      </c>
      <c r="C595" s="91" t="s">
        <v>1317</v>
      </c>
      <c r="D595" s="91"/>
      <c r="E595" s="91" t="s">
        <v>1036</v>
      </c>
    </row>
    <row r="596" spans="1:5" ht="15" customHeight="1" x14ac:dyDescent="0.25">
      <c r="A596" s="90" t="s">
        <v>305</v>
      </c>
      <c r="B596" s="90" t="str">
        <f t="shared" si="9"/>
        <v>856</v>
      </c>
      <c r="C596" s="91" t="s">
        <v>1318</v>
      </c>
      <c r="D596" s="91"/>
      <c r="E596" s="91" t="s">
        <v>1036</v>
      </c>
    </row>
    <row r="597" spans="1:5" ht="15" customHeight="1" x14ac:dyDescent="0.25">
      <c r="A597" s="90" t="s">
        <v>305</v>
      </c>
      <c r="B597" s="90" t="str">
        <f t="shared" si="9"/>
        <v>857</v>
      </c>
      <c r="C597" s="91" t="s">
        <v>1319</v>
      </c>
      <c r="D597" s="91"/>
      <c r="E597" s="91" t="s">
        <v>1036</v>
      </c>
    </row>
    <row r="598" spans="1:5" ht="15" customHeight="1" x14ac:dyDescent="0.25">
      <c r="A598" s="90" t="s">
        <v>305</v>
      </c>
      <c r="B598" s="90" t="str">
        <f t="shared" si="9"/>
        <v>471</v>
      </c>
      <c r="C598" s="91" t="s">
        <v>1215</v>
      </c>
      <c r="D598" s="95">
        <v>0</v>
      </c>
      <c r="E598" s="91" t="s">
        <v>1144</v>
      </c>
    </row>
    <row r="599" spans="1:5" ht="15" customHeight="1" x14ac:dyDescent="0.25">
      <c r="A599" s="90" t="s">
        <v>305</v>
      </c>
      <c r="B599" s="90" t="str">
        <f t="shared" si="9"/>
        <v>479</v>
      </c>
      <c r="C599" s="91" t="s">
        <v>1320</v>
      </c>
      <c r="D599" s="95">
        <v>0</v>
      </c>
      <c r="E599" s="91" t="s">
        <v>1144</v>
      </c>
    </row>
    <row r="600" spans="1:5" ht="15" customHeight="1" x14ac:dyDescent="0.25">
      <c r="A600" s="90" t="s">
        <v>305</v>
      </c>
      <c r="B600" s="90" t="str">
        <f t="shared" si="9"/>
        <v>480</v>
      </c>
      <c r="C600" s="91" t="s">
        <v>1321</v>
      </c>
      <c r="D600" s="95">
        <v>0</v>
      </c>
      <c r="E600" s="91" t="s">
        <v>1144</v>
      </c>
    </row>
    <row r="601" spans="1:5" ht="15" customHeight="1" x14ac:dyDescent="0.25">
      <c r="A601" t="s">
        <v>304</v>
      </c>
      <c r="B601" t="str">
        <f t="shared" si="9"/>
        <v>207</v>
      </c>
      <c r="C601" t="s">
        <v>1322</v>
      </c>
      <c r="E601" t="s">
        <v>656</v>
      </c>
    </row>
    <row r="602" spans="1:5" ht="15" customHeight="1" x14ac:dyDescent="0.25">
      <c r="A602" t="s">
        <v>304</v>
      </c>
      <c r="B602" t="str">
        <f t="shared" si="9"/>
        <v>208</v>
      </c>
      <c r="C602" t="s">
        <v>1323</v>
      </c>
      <c r="E602" t="s">
        <v>656</v>
      </c>
    </row>
    <row r="603" spans="1:5" ht="15" customHeight="1" x14ac:dyDescent="0.25">
      <c r="A603" t="s">
        <v>304</v>
      </c>
      <c r="B603" t="str">
        <f t="shared" si="9"/>
        <v>209</v>
      </c>
      <c r="C603" t="s">
        <v>1324</v>
      </c>
      <c r="E603" t="s">
        <v>656</v>
      </c>
    </row>
    <row r="604" spans="1:5" ht="15" customHeight="1" x14ac:dyDescent="0.25">
      <c r="A604" t="s">
        <v>304</v>
      </c>
      <c r="B604" t="str">
        <f t="shared" si="9"/>
        <v>210</v>
      </c>
      <c r="C604" t="s">
        <v>1325</v>
      </c>
      <c r="E604" t="s">
        <v>656</v>
      </c>
    </row>
    <row r="605" spans="1:5" ht="15" customHeight="1" x14ac:dyDescent="0.25">
      <c r="A605" t="s">
        <v>304</v>
      </c>
      <c r="B605" t="str">
        <f t="shared" si="9"/>
        <v>637</v>
      </c>
      <c r="C605" t="s">
        <v>1326</v>
      </c>
      <c r="E605" t="s">
        <v>814</v>
      </c>
    </row>
    <row r="606" spans="1:5" ht="15" customHeight="1" x14ac:dyDescent="0.25">
      <c r="A606" t="s">
        <v>304</v>
      </c>
      <c r="B606" t="str">
        <f t="shared" si="9"/>
        <v>638</v>
      </c>
      <c r="C606" t="s">
        <v>1327</v>
      </c>
      <c r="E606" t="s">
        <v>814</v>
      </c>
    </row>
    <row r="607" spans="1:5" ht="15" customHeight="1" x14ac:dyDescent="0.25">
      <c r="A607" t="s">
        <v>304</v>
      </c>
      <c r="B607" t="str">
        <f t="shared" si="9"/>
        <v>639</v>
      </c>
      <c r="C607" t="s">
        <v>1328</v>
      </c>
      <c r="E607" t="s">
        <v>814</v>
      </c>
    </row>
    <row r="608" spans="1:5" ht="15" customHeight="1" x14ac:dyDescent="0.25">
      <c r="A608" t="s">
        <v>304</v>
      </c>
      <c r="B608" t="str">
        <f t="shared" si="9"/>
        <v>670</v>
      </c>
      <c r="C608" t="s">
        <v>1329</v>
      </c>
      <c r="E608" t="s">
        <v>814</v>
      </c>
    </row>
    <row r="609" spans="1:5" ht="15" customHeight="1" x14ac:dyDescent="0.25">
      <c r="A609" t="s">
        <v>304</v>
      </c>
      <c r="B609" t="str">
        <f t="shared" si="9"/>
        <v>671</v>
      </c>
      <c r="C609" t="s">
        <v>1330</v>
      </c>
      <c r="E609" t="s">
        <v>814</v>
      </c>
    </row>
    <row r="610" spans="1:5" ht="15" customHeight="1" x14ac:dyDescent="0.25">
      <c r="A610" t="s">
        <v>305</v>
      </c>
      <c r="B610" t="str">
        <f t="shared" si="9"/>
        <v>207</v>
      </c>
      <c r="C610" t="s">
        <v>1331</v>
      </c>
      <c r="E610" t="s">
        <v>1036</v>
      </c>
    </row>
    <row r="611" spans="1:5" ht="15" customHeight="1" x14ac:dyDescent="0.25">
      <c r="A611" t="s">
        <v>305</v>
      </c>
      <c r="B611" t="str">
        <f t="shared" si="9"/>
        <v>208</v>
      </c>
      <c r="C611" t="s">
        <v>1332</v>
      </c>
      <c r="E611" t="s">
        <v>1036</v>
      </c>
    </row>
    <row r="612" spans="1:5" ht="15" customHeight="1" x14ac:dyDescent="0.25">
      <c r="A612" t="s">
        <v>305</v>
      </c>
      <c r="B612" t="str">
        <f t="shared" si="9"/>
        <v>209</v>
      </c>
      <c r="C612" t="s">
        <v>1333</v>
      </c>
      <c r="E612" t="s">
        <v>1036</v>
      </c>
    </row>
    <row r="613" spans="1:5" ht="15" customHeight="1" x14ac:dyDescent="0.25">
      <c r="A613" t="s">
        <v>305</v>
      </c>
      <c r="B613" t="str">
        <f t="shared" si="9"/>
        <v>210</v>
      </c>
      <c r="C613" t="s">
        <v>1334</v>
      </c>
      <c r="E613" t="s">
        <v>1036</v>
      </c>
    </row>
    <row r="614" spans="1:5" ht="15" customHeight="1" x14ac:dyDescent="0.25">
      <c r="A614" t="s">
        <v>305</v>
      </c>
      <c r="B614" t="str">
        <f t="shared" si="9"/>
        <v>214</v>
      </c>
      <c r="C614" t="s">
        <v>1335</v>
      </c>
      <c r="E614" t="s">
        <v>1036</v>
      </c>
    </row>
    <row r="615" spans="1:5" ht="15" customHeight="1" x14ac:dyDescent="0.25">
      <c r="A615" t="s">
        <v>305</v>
      </c>
      <c r="B615" t="str">
        <f t="shared" si="9"/>
        <v>234</v>
      </c>
      <c r="C615" t="s">
        <v>1336</v>
      </c>
      <c r="E615" t="s">
        <v>1036</v>
      </c>
    </row>
    <row r="616" spans="1:5" ht="15" customHeight="1" x14ac:dyDescent="0.25">
      <c r="A616" t="s">
        <v>305</v>
      </c>
      <c r="B616" t="str">
        <f t="shared" si="9"/>
        <v>235</v>
      </c>
      <c r="C616" t="s">
        <v>1337</v>
      </c>
      <c r="E616" t="s">
        <v>1036</v>
      </c>
    </row>
    <row r="617" spans="1:5" ht="15" customHeight="1" x14ac:dyDescent="0.25">
      <c r="A617" t="s">
        <v>305</v>
      </c>
      <c r="B617" t="str">
        <f t="shared" si="9"/>
        <v>328</v>
      </c>
      <c r="C617" t="s">
        <v>1338</v>
      </c>
      <c r="E617" t="s">
        <v>1036</v>
      </c>
    </row>
    <row r="618" spans="1:5" ht="15" customHeight="1" x14ac:dyDescent="0.25">
      <c r="A618" t="s">
        <v>305</v>
      </c>
      <c r="B618" t="str">
        <f t="shared" si="9"/>
        <v>329</v>
      </c>
      <c r="C618" t="s">
        <v>1339</v>
      </c>
      <c r="E618" t="s">
        <v>1036</v>
      </c>
    </row>
    <row r="619" spans="1:5" ht="15" customHeight="1" x14ac:dyDescent="0.25">
      <c r="A619" t="s">
        <v>305</v>
      </c>
      <c r="B619" t="str">
        <f t="shared" si="9"/>
        <v>483</v>
      </c>
      <c r="C619" t="s">
        <v>1340</v>
      </c>
      <c r="E619" t="s">
        <v>1144</v>
      </c>
    </row>
    <row r="620" spans="1:5" ht="15" customHeight="1" x14ac:dyDescent="0.25">
      <c r="A620" t="s">
        <v>305</v>
      </c>
      <c r="B620" t="str">
        <f t="shared" si="9"/>
        <v>484</v>
      </c>
      <c r="C620" t="s">
        <v>1341</v>
      </c>
      <c r="E620" t="s">
        <v>1144</v>
      </c>
    </row>
    <row r="621" spans="1:5" ht="15" customHeight="1" x14ac:dyDescent="0.25">
      <c r="A621" t="s">
        <v>305</v>
      </c>
      <c r="B621" t="str">
        <f t="shared" si="9"/>
        <v>485</v>
      </c>
      <c r="C621" t="s">
        <v>1342</v>
      </c>
      <c r="E621" t="s">
        <v>1144</v>
      </c>
    </row>
    <row r="622" spans="1:5" ht="15" customHeight="1" x14ac:dyDescent="0.25">
      <c r="A622" t="s">
        <v>305</v>
      </c>
      <c r="B622" t="str">
        <f t="shared" si="9"/>
        <v>486</v>
      </c>
      <c r="C622" t="s">
        <v>1343</v>
      </c>
      <c r="E622" t="s">
        <v>1036</v>
      </c>
    </row>
    <row r="623" spans="1:5" ht="15" customHeight="1" x14ac:dyDescent="0.25">
      <c r="A623" t="s">
        <v>305</v>
      </c>
      <c r="B623" t="str">
        <f t="shared" si="9"/>
        <v>610</v>
      </c>
      <c r="C623" t="s">
        <v>1344</v>
      </c>
      <c r="E623" t="s">
        <v>1246</v>
      </c>
    </row>
    <row r="624" spans="1:5" ht="15" customHeight="1" x14ac:dyDescent="0.25">
      <c r="A624" t="s">
        <v>305</v>
      </c>
      <c r="B624" t="str">
        <f t="shared" si="9"/>
        <v>637</v>
      </c>
      <c r="C624" t="s">
        <v>1345</v>
      </c>
      <c r="E624" t="s">
        <v>1246</v>
      </c>
    </row>
    <row r="625" spans="1:5" ht="15" customHeight="1" x14ac:dyDescent="0.25">
      <c r="A625" t="s">
        <v>305</v>
      </c>
      <c r="B625" t="str">
        <f t="shared" si="9"/>
        <v>638</v>
      </c>
      <c r="C625" t="s">
        <v>1346</v>
      </c>
      <c r="E625" t="s">
        <v>1242</v>
      </c>
    </row>
    <row r="626" spans="1:5" ht="15" customHeight="1" x14ac:dyDescent="0.25">
      <c r="A626" t="s">
        <v>305</v>
      </c>
      <c r="B626" t="str">
        <f t="shared" si="9"/>
        <v>639</v>
      </c>
      <c r="C626" t="s">
        <v>1347</v>
      </c>
      <c r="E626" t="s">
        <v>1242</v>
      </c>
    </row>
    <row r="627" spans="1:5" ht="15" customHeight="1" x14ac:dyDescent="0.25">
      <c r="A627" t="s">
        <v>305</v>
      </c>
      <c r="B627" t="str">
        <f t="shared" si="9"/>
        <v>646</v>
      </c>
      <c r="C627" t="s">
        <v>1348</v>
      </c>
      <c r="E627" t="s">
        <v>1242</v>
      </c>
    </row>
    <row r="628" spans="1:5" ht="15" customHeight="1" x14ac:dyDescent="0.25">
      <c r="A628" t="s">
        <v>305</v>
      </c>
      <c r="B628" t="str">
        <f t="shared" si="9"/>
        <v>647</v>
      </c>
      <c r="C628" t="s">
        <v>1349</v>
      </c>
      <c r="E628" t="s">
        <v>1260</v>
      </c>
    </row>
    <row r="629" spans="1:5" ht="15" customHeight="1" x14ac:dyDescent="0.25">
      <c r="A629" t="s">
        <v>305</v>
      </c>
      <c r="B629" t="str">
        <f t="shared" si="9"/>
        <v>648</v>
      </c>
      <c r="C629" t="s">
        <v>1350</v>
      </c>
      <c r="E629" t="s">
        <v>1246</v>
      </c>
    </row>
    <row r="630" spans="1:5" ht="15" customHeight="1" x14ac:dyDescent="0.25">
      <c r="A630" t="s">
        <v>305</v>
      </c>
      <c r="B630" t="str">
        <f t="shared" si="9"/>
        <v>649</v>
      </c>
      <c r="C630" t="s">
        <v>1351</v>
      </c>
      <c r="E630" t="s">
        <v>1246</v>
      </c>
    </row>
    <row r="631" spans="1:5" ht="15" customHeight="1" x14ac:dyDescent="0.25">
      <c r="A631" t="s">
        <v>305</v>
      </c>
      <c r="B631" t="str">
        <f t="shared" si="9"/>
        <v>672</v>
      </c>
      <c r="C631" t="s">
        <v>1352</v>
      </c>
      <c r="E631" t="s">
        <v>1260</v>
      </c>
    </row>
    <row r="632" spans="1:5" ht="15" customHeight="1" x14ac:dyDescent="0.25">
      <c r="A632" t="s">
        <v>305</v>
      </c>
      <c r="B632" t="str">
        <f t="shared" si="9"/>
        <v>854</v>
      </c>
      <c r="C632" t="s">
        <v>1353</v>
      </c>
      <c r="E632" t="s">
        <v>1036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</vt:i4>
      </vt:variant>
    </vt:vector>
  </HeadingPairs>
  <TitlesOfParts>
    <vt:vector size="13" baseType="lpstr">
      <vt:lpstr>start</vt:lpstr>
      <vt:lpstr>dotacje_majatkowe</vt:lpstr>
      <vt:lpstr>sprzedaz_mienia</vt:lpstr>
      <vt:lpstr>zobowiazania_splaty</vt:lpstr>
      <vt:lpstr>zrodla_pokrycia_deficytu</vt:lpstr>
      <vt:lpstr>dochody i wydatki unijne</vt:lpstr>
      <vt:lpstr>zobowiazania_inne</vt:lpstr>
      <vt:lpstr>wykonanie 2026</vt:lpstr>
      <vt:lpstr>wykonanie - pozycje WPF</vt:lpstr>
      <vt:lpstr>informacje_uzupelniajace</vt:lpstr>
      <vt:lpstr>lista</vt:lpstr>
      <vt:lpstr>Sheet1 (2)</vt:lpstr>
      <vt:lpstr>'wykonanie 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uzupełniający do WPF 2027</dc:title>
  <dc:subject>Wieloletnia Prognoza Finansowa</dc:subject>
  <dc:creator>Publink</dc:creator>
  <dc:description/>
  <cp:lastModifiedBy>Radosław Król</cp:lastModifiedBy>
  <cp:revision>0</cp:revision>
  <dcterms:created xsi:type="dcterms:W3CDTF">2026-08-10T07:54:31Z</dcterms:created>
  <dcterms:modified xsi:type="dcterms:W3CDTF">2026-10-09T14:58:06Z</dcterms:modified>
  <dc:language>en-US</dc:language>
</cp:coreProperties>
</file>